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Input-Trial Data Certainty" sheetId="1" r:id="rId1"/>
    <sheet name="Results-Tables and Graphs" sheetId="2" r:id="rId2"/>
  </sheets>
  <definedNames>
    <definedName name="_xlnm.Print_Area" localSheetId="0">'Input-Trial Data Certainty'!$A$1:$H$49</definedName>
    <definedName name="_xlnm.Print_Area" localSheetId="1">'Results-Tables and Graphs'!$A$1:$V$22</definedName>
  </definedNames>
  <calcPr fullCalcOnLoad="1"/>
</workbook>
</file>

<file path=xl/sharedStrings.xml><?xml version="1.0" encoding="utf-8"?>
<sst xmlns="http://schemas.openxmlformats.org/spreadsheetml/2006/main" count="106" uniqueCount="54">
  <si>
    <t>Worksheet Instructions</t>
  </si>
  <si>
    <t xml:space="preserve"> Measure 5</t>
  </si>
  <si>
    <t>Trial Date Certainty</t>
  </si>
  <si>
    <t>Court Case Number</t>
  </si>
  <si>
    <t>Civil</t>
  </si>
  <si>
    <t>Felony</t>
  </si>
  <si>
    <t>Domestic</t>
  </si>
  <si>
    <t xml:space="preserve">a. Use this spreadsheet to enter case file data; as data are entered, results are generated and plotted automatically.  </t>
  </si>
  <si>
    <t>Data Entry</t>
  </si>
  <si>
    <t>K-923</t>
  </si>
  <si>
    <t>K-124</t>
  </si>
  <si>
    <t>G-172</t>
  </si>
  <si>
    <t>G-187</t>
  </si>
  <si>
    <t>E-172</t>
  </si>
  <si>
    <t>E-003</t>
  </si>
  <si>
    <t>H-345</t>
  </si>
  <si>
    <t>H-987</t>
  </si>
  <si>
    <t>K-122</t>
  </si>
  <si>
    <t>G-167</t>
  </si>
  <si>
    <t>Number of Trial Dates Set</t>
  </si>
  <si>
    <t>Jury</t>
  </si>
  <si>
    <t>Bench</t>
  </si>
  <si>
    <t>Civil-Jury</t>
  </si>
  <si>
    <t>Civil-Bench</t>
  </si>
  <si>
    <t>Felony-Jury</t>
  </si>
  <si>
    <t>Felony-Bench</t>
  </si>
  <si>
    <t>Domestic-Jury</t>
  </si>
  <si>
    <t>Domestic-Bench</t>
  </si>
  <si>
    <t>Total Cases</t>
  </si>
  <si>
    <t>One</t>
  </si>
  <si>
    <t>Two</t>
  </si>
  <si>
    <t>Three</t>
  </si>
  <si>
    <t>Five</t>
  </si>
  <si>
    <t>Six</t>
  </si>
  <si>
    <t>Seven</t>
  </si>
  <si>
    <t>Eight</t>
  </si>
  <si>
    <t>Nine</t>
  </si>
  <si>
    <t>Ten</t>
  </si>
  <si>
    <t>Four</t>
  </si>
  <si>
    <t>Percent of Total</t>
  </si>
  <si>
    <t>Total/Average</t>
  </si>
  <si>
    <t>Summary Report of Trial Settings</t>
  </si>
  <si>
    <t>Number of Settings</t>
  </si>
  <si>
    <t>Average Number of Settings</t>
  </si>
  <si>
    <t>G-183</t>
  </si>
  <si>
    <t>b. Up to 25 individual case files can be entered.</t>
  </si>
  <si>
    <t>d. All white colored cells with black text are locked.</t>
  </si>
  <si>
    <r>
      <t xml:space="preserve">Case Type
</t>
    </r>
    <r>
      <rPr>
        <sz val="10"/>
        <rFont val="Arial"/>
        <family val="2"/>
      </rPr>
      <t>Civil-Felony-Domestic</t>
    </r>
  </si>
  <si>
    <r>
      <t xml:space="preserve">Trial Type
</t>
    </r>
    <r>
      <rPr>
        <sz val="10"/>
        <rFont val="Arial"/>
        <family val="2"/>
      </rPr>
      <t>Jury-Bench</t>
    </r>
  </si>
  <si>
    <t>Case-Trial Type</t>
  </si>
  <si>
    <t xml:space="preserve">Percentage With 2 Settings or Less </t>
  </si>
  <si>
    <t>K-121</t>
  </si>
  <si>
    <t xml:space="preserve">c. Data may only be entered in the gray cells.  An acceptable input will change the cell color from gray to white and the input text color </t>
  </si>
  <si>
    <t xml:space="preserve">will turn to maroon.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</si>
</sst>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?0."/>
    <numFmt numFmtId="169" formatCode="0.0"/>
    <numFmt numFmtId="170" formatCode="0."/>
    <numFmt numFmtId="171" formatCode="?0.0"/>
    <numFmt numFmtId="172" formatCode="?0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0.0000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_(* #,##0.000_);_(* \(#,##0.000\);_(* &quot;-&quot;??_);_(@_)"/>
  </numFmts>
  <fonts count="16">
    <font>
      <sz val="8"/>
      <name val="Arial"/>
      <family val="0"/>
    </font>
    <font>
      <sz val="14"/>
      <color indexed="63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hair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 style="dotted">
        <color indexed="19"/>
      </bottom>
    </border>
    <border>
      <left style="thin">
        <color indexed="19"/>
      </left>
      <right>
        <color indexed="63"/>
      </right>
      <top style="dotted">
        <color indexed="19"/>
      </top>
      <bottom style="dotted">
        <color indexed="19"/>
      </bottom>
    </border>
    <border>
      <left>
        <color indexed="63"/>
      </left>
      <right>
        <color indexed="63"/>
      </right>
      <top style="dotted">
        <color indexed="19"/>
      </top>
      <bottom style="dotted">
        <color indexed="19"/>
      </bottom>
    </border>
    <border>
      <left>
        <color indexed="63"/>
      </left>
      <right style="thin">
        <color indexed="19"/>
      </right>
      <top style="dotted">
        <color indexed="19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hair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 horizontal="center" textRotation="90"/>
      <protection hidden="1"/>
    </xf>
    <xf numFmtId="0" fontId="0" fillId="6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 textRotation="90"/>
      <protection hidden="1"/>
    </xf>
    <xf numFmtId="173" fontId="12" fillId="0" borderId="0" xfId="19" applyNumberFormat="1" applyFont="1" applyFill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3" fontId="2" fillId="0" borderId="0" xfId="19" applyNumberFormat="1" applyFont="1" applyFill="1" applyBorder="1" applyAlignment="1" applyProtection="1">
      <alignment horizontal="center"/>
      <protection hidden="1"/>
    </xf>
    <xf numFmtId="173" fontId="12" fillId="0" borderId="0" xfId="19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2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170" fontId="2" fillId="0" borderId="6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center"/>
      <protection hidden="1"/>
    </xf>
    <xf numFmtId="169" fontId="0" fillId="0" borderId="6" xfId="0" applyNumberFormat="1" applyFill="1" applyBorder="1" applyAlignment="1" applyProtection="1">
      <alignment horizontal="center"/>
      <protection hidden="1"/>
    </xf>
    <xf numFmtId="173" fontId="0" fillId="0" borderId="6" xfId="19" applyNumberFormat="1" applyFill="1" applyBorder="1" applyAlignment="1" applyProtection="1">
      <alignment horizontal="center"/>
      <protection hidden="1"/>
    </xf>
    <xf numFmtId="9" fontId="0" fillId="0" borderId="6" xfId="19" applyNumberFormat="1" applyFill="1" applyBorder="1" applyAlignment="1" applyProtection="1">
      <alignment horizontal="center"/>
      <protection hidden="1"/>
    </xf>
    <xf numFmtId="173" fontId="0" fillId="0" borderId="0" xfId="19" applyNumberFormat="1" applyFill="1" applyBorder="1" applyAlignment="1" applyProtection="1">
      <alignment horizontal="center"/>
      <protection hidden="1"/>
    </xf>
    <xf numFmtId="0" fontId="10" fillId="0" borderId="0" xfId="15" applyNumberFormat="1" applyFont="1" applyFill="1" applyBorder="1" applyAlignment="1" applyProtection="1">
      <alignment horizontal="center"/>
      <protection hidden="1"/>
    </xf>
    <xf numFmtId="173" fontId="10" fillId="0" borderId="0" xfId="19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0" fillId="0" borderId="0" xfId="19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0" fillId="3" borderId="7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textRotation="90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 wrapText="1"/>
      <protection hidden="1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2" fillId="4" borderId="0" xfId="0" applyFont="1" applyFill="1" applyAlignment="1" applyProtection="1">
      <alignment horizontal="center" wrapText="1"/>
      <protection hidden="1"/>
    </xf>
    <xf numFmtId="170" fontId="2" fillId="4" borderId="0" xfId="0" applyNumberFormat="1" applyFont="1" applyFill="1" applyBorder="1" applyAlignment="1" applyProtection="1">
      <alignment/>
      <protection hidden="1"/>
    </xf>
    <xf numFmtId="0" fontId="2" fillId="4" borderId="10" xfId="0" applyFont="1" applyFill="1" applyBorder="1" applyAlignment="1" applyProtection="1">
      <alignment/>
      <protection hidden="1"/>
    </xf>
    <xf numFmtId="0" fontId="10" fillId="4" borderId="11" xfId="0" applyFont="1" applyFill="1" applyBorder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horizontal="center"/>
      <protection hidden="1"/>
    </xf>
    <xf numFmtId="169" fontId="10" fillId="4" borderId="13" xfId="0" applyNumberFormat="1" applyFont="1" applyFill="1" applyBorder="1" applyAlignment="1" applyProtection="1">
      <alignment horizontal="center"/>
      <protection hidden="1"/>
    </xf>
    <xf numFmtId="169" fontId="10" fillId="4" borderId="12" xfId="0" applyNumberFormat="1" applyFont="1" applyFill="1" applyBorder="1" applyAlignment="1" applyProtection="1">
      <alignment horizontal="center"/>
      <protection hidden="1"/>
    </xf>
    <xf numFmtId="9" fontId="10" fillId="4" borderId="13" xfId="19" applyFont="1" applyFill="1" applyBorder="1" applyAlignment="1" applyProtection="1">
      <alignment horizontal="center"/>
      <protection hidden="1"/>
    </xf>
    <xf numFmtId="0" fontId="10" fillId="4" borderId="14" xfId="0" applyFont="1" applyFill="1" applyBorder="1" applyAlignment="1" applyProtection="1">
      <alignment horizontal="center"/>
      <protection hidden="1"/>
    </xf>
    <xf numFmtId="0" fontId="10" fillId="4" borderId="15" xfId="0" applyFont="1" applyFill="1" applyBorder="1" applyAlignment="1" applyProtection="1">
      <alignment horizontal="center"/>
      <protection hidden="1"/>
    </xf>
    <xf numFmtId="0" fontId="10" fillId="4" borderId="16" xfId="0" applyFont="1" applyFill="1" applyBorder="1" applyAlignment="1" applyProtection="1">
      <alignment horizontal="center"/>
      <protection hidden="1"/>
    </xf>
    <xf numFmtId="170" fontId="2" fillId="4" borderId="10" xfId="0" applyNumberFormat="1" applyFont="1" applyFill="1" applyBorder="1" applyAlignment="1" applyProtection="1">
      <alignment/>
      <protection hidden="1"/>
    </xf>
    <xf numFmtId="0" fontId="10" fillId="4" borderId="13" xfId="0" applyFont="1" applyFill="1" applyBorder="1" applyAlignment="1" applyProtection="1">
      <alignment horizontal="center"/>
      <protection hidden="1"/>
    </xf>
    <xf numFmtId="0" fontId="2" fillId="4" borderId="0" xfId="0" applyNumberFormat="1" applyFont="1" applyFill="1" applyAlignment="1" applyProtection="1">
      <alignment horizontal="center"/>
      <protection hidden="1"/>
    </xf>
    <xf numFmtId="0" fontId="10" fillId="4" borderId="17" xfId="0" applyFont="1" applyFill="1" applyBorder="1" applyAlignment="1" applyProtection="1">
      <alignment horizontal="center"/>
      <protection hidden="1"/>
    </xf>
    <xf numFmtId="173" fontId="12" fillId="4" borderId="0" xfId="19" applyNumberFormat="1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/>
      <protection hidden="1"/>
    </xf>
    <xf numFmtId="170" fontId="14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15" applyNumberFormat="1" applyFont="1" applyFill="1" applyBorder="1" applyAlignment="1" applyProtection="1">
      <alignment horizontal="center"/>
      <protection hidden="1"/>
    </xf>
    <xf numFmtId="173" fontId="6" fillId="0" borderId="0" xfId="19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168" fontId="2" fillId="0" borderId="1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104775</xdr:rowOff>
    </xdr:from>
    <xdr:to>
      <xdr:col>7</xdr:col>
      <xdr:colOff>38100</xdr:colOff>
      <xdr:row>13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0" y="762000"/>
          <a:ext cx="8648700" cy="16954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723900</xdr:colOff>
      <xdr:row>18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81075"/>
          <a:ext cx="5334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152400</xdr:rowOff>
    </xdr:from>
    <xdr:to>
      <xdr:col>7</xdr:col>
      <xdr:colOff>85725</xdr:colOff>
      <xdr:row>18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152525" y="2667000"/>
          <a:ext cx="8686800" cy="90487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114300</xdr:rowOff>
    </xdr:from>
    <xdr:to>
      <xdr:col>20</xdr:col>
      <xdr:colOff>171450</xdr:colOff>
      <xdr:row>19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04875" y="914400"/>
          <a:ext cx="9029700" cy="290512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5</xdr:row>
      <xdr:rowOff>161925</xdr:rowOff>
    </xdr:from>
    <xdr:to>
      <xdr:col>1</xdr:col>
      <xdr:colOff>104775</xdr:colOff>
      <xdr:row>18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62025"/>
          <a:ext cx="5334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75"/>
  <sheetViews>
    <sheetView showGridLines="0" tabSelected="1" zoomScale="75" zoomScaleNormal="75" zoomScaleSheetLayoutView="83" workbookViewId="0" topLeftCell="A1">
      <selection activeCell="AB26" sqref="AB26"/>
    </sheetView>
  </sheetViews>
  <sheetFormatPr defaultColWidth="9.33203125" defaultRowHeight="11.25"/>
  <cols>
    <col min="1" max="1" width="16.16015625" style="3" customWidth="1"/>
    <col min="2" max="2" width="3.83203125" style="3" customWidth="1"/>
    <col min="3" max="3" width="3.5" style="1" customWidth="1"/>
    <col min="4" max="4" width="38.16015625" style="1" customWidth="1"/>
    <col min="5" max="7" width="36.33203125" style="2" customWidth="1"/>
    <col min="8" max="8" width="13" style="2" customWidth="1"/>
    <col min="9" max="11" width="19.5" style="2" hidden="1" customWidth="1"/>
    <col min="12" max="12" width="18.83203125" style="2" hidden="1" customWidth="1"/>
    <col min="13" max="13" width="19.5" style="2" hidden="1" customWidth="1"/>
    <col min="14" max="14" width="18.66015625" style="2" hidden="1" customWidth="1"/>
    <col min="15" max="15" width="19.5" style="2" hidden="1" customWidth="1"/>
    <col min="16" max="16" width="19.16015625" style="2" hidden="1" customWidth="1"/>
    <col min="17" max="17" width="19.5" style="2" hidden="1" customWidth="1"/>
    <col min="18" max="18" width="18.83203125" style="2" hidden="1" customWidth="1"/>
    <col min="19" max="19" width="19.5" style="2" hidden="1" customWidth="1"/>
    <col min="20" max="20" width="18.66015625" style="2" hidden="1" customWidth="1"/>
    <col min="21" max="21" width="20.16015625" style="2" hidden="1" customWidth="1"/>
    <col min="22" max="22" width="18.66015625" style="2" hidden="1" customWidth="1"/>
    <col min="23" max="23" width="2.5" style="2" hidden="1" customWidth="1"/>
    <col min="24" max="24" width="9.33203125" style="1" hidden="1" customWidth="1"/>
    <col min="25" max="25" width="0" style="1" hidden="1" customWidth="1"/>
    <col min="26" max="16384" width="9.33203125" style="1" customWidth="1"/>
  </cols>
  <sheetData>
    <row r="1" spans="1:69" s="5" customFormat="1" ht="30" customHeight="1">
      <c r="A1" s="13" t="s">
        <v>1</v>
      </c>
      <c r="B1" s="13"/>
      <c r="C1" s="14"/>
      <c r="D1" s="15" t="s">
        <v>2</v>
      </c>
      <c r="E1" s="16"/>
      <c r="F1" s="14"/>
      <c r="G1" s="1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s="5" customFormat="1" ht="3" customHeight="1">
      <c r="A2" s="18"/>
      <c r="B2" s="18"/>
      <c r="C2" s="19"/>
      <c r="D2" s="20"/>
      <c r="E2" s="20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5" customFormat="1" ht="3" customHeight="1">
      <c r="A3" s="21"/>
      <c r="B3" s="21"/>
      <c r="C3" s="22"/>
      <c r="D3" s="22"/>
      <c r="E3" s="22"/>
      <c r="F3" s="22"/>
      <c r="G3" s="2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26" s="5" customFormat="1" ht="15.75" customHeight="1">
      <c r="A4" s="23"/>
      <c r="B4" s="2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3" customFormat="1" ht="11.25">
      <c r="A5" s="24"/>
      <c r="B5" s="24"/>
      <c r="C5" s="24"/>
      <c r="D5" s="2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4"/>
      <c r="Y5" s="24"/>
      <c r="Z5" s="24"/>
    </row>
    <row r="6" spans="1:26" s="3" customFormat="1" ht="15" customHeight="1">
      <c r="A6" s="24"/>
      <c r="B6" s="24"/>
      <c r="C6" s="24"/>
      <c r="D6" s="25" t="s">
        <v>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4"/>
      <c r="Y6" s="24"/>
      <c r="Z6" s="24"/>
    </row>
    <row r="7" spans="1:26" s="3" customFormat="1" ht="15" customHeight="1">
      <c r="A7" s="24"/>
      <c r="B7" s="24"/>
      <c r="C7" s="24"/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4"/>
      <c r="Y7" s="24"/>
      <c r="Z7" s="24"/>
    </row>
    <row r="8" spans="1:26" s="3" customFormat="1" ht="15" customHeight="1">
      <c r="A8" s="24"/>
      <c r="B8" s="24"/>
      <c r="C8" s="24"/>
      <c r="D8" s="26" t="s">
        <v>7</v>
      </c>
      <c r="E8" s="24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4"/>
      <c r="Y8" s="24"/>
      <c r="Z8" s="24"/>
    </row>
    <row r="9" spans="1:26" s="3" customFormat="1" ht="15" customHeight="1">
      <c r="A9" s="24"/>
      <c r="B9" s="24"/>
      <c r="C9" s="24"/>
      <c r="D9" s="26" t="s">
        <v>45</v>
      </c>
      <c r="E9" s="24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4"/>
      <c r="Y9" s="24"/>
      <c r="Z9" s="24"/>
    </row>
    <row r="10" spans="1:26" s="3" customFormat="1" ht="15" customHeight="1">
      <c r="A10" s="24"/>
      <c r="B10" s="24"/>
      <c r="C10" s="24"/>
      <c r="D10" s="26" t="s">
        <v>52</v>
      </c>
      <c r="E10" s="24"/>
      <c r="F10" s="2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4"/>
      <c r="Y10" s="24"/>
      <c r="Z10" s="24"/>
    </row>
    <row r="11" spans="1:26" s="3" customFormat="1" ht="15" customHeight="1">
      <c r="A11" s="24"/>
      <c r="B11" s="24"/>
      <c r="C11" s="24"/>
      <c r="D11" s="3" t="s">
        <v>53</v>
      </c>
      <c r="E11" s="24"/>
      <c r="F11" s="24"/>
      <c r="G11" s="17"/>
      <c r="H11" s="17"/>
      <c r="I11" s="17"/>
      <c r="J11" s="17"/>
      <c r="K11" s="27" t="s">
        <v>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4"/>
      <c r="Y11" s="24"/>
      <c r="Z11" s="24"/>
    </row>
    <row r="12" spans="1:26" s="3" customFormat="1" ht="15" customHeight="1">
      <c r="A12" s="24"/>
      <c r="B12" s="24"/>
      <c r="C12" s="24"/>
      <c r="D12" s="26" t="s">
        <v>46</v>
      </c>
      <c r="E12" s="24"/>
      <c r="F12" s="24"/>
      <c r="G12" s="17"/>
      <c r="H12" s="17"/>
      <c r="I12" s="17"/>
      <c r="J12" s="17"/>
      <c r="K12" s="28" t="s">
        <v>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4"/>
      <c r="Y12" s="24"/>
      <c r="Z12" s="24"/>
    </row>
    <row r="13" spans="1:26" s="3" customFormat="1" ht="15" customHeight="1">
      <c r="A13" s="24"/>
      <c r="B13" s="24"/>
      <c r="C13" s="24"/>
      <c r="D13" s="24"/>
      <c r="E13" s="24"/>
      <c r="F13" s="24"/>
      <c r="G13" s="17"/>
      <c r="H13" s="17"/>
      <c r="I13" s="17"/>
      <c r="J13" s="17"/>
      <c r="K13" s="28" t="s">
        <v>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4"/>
      <c r="Y13" s="24"/>
      <c r="Z13" s="24"/>
    </row>
    <row r="14" spans="1:26" s="3" customFormat="1" ht="15" customHeight="1">
      <c r="A14" s="24"/>
      <c r="B14" s="24"/>
      <c r="C14" s="24"/>
      <c r="D14" s="29"/>
      <c r="E14" s="17"/>
      <c r="F14" s="17"/>
      <c r="G14" s="17"/>
      <c r="H14" s="17"/>
      <c r="I14" s="17"/>
      <c r="J14" s="17"/>
      <c r="K14" s="2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4"/>
      <c r="Y14" s="24"/>
      <c r="Z14" s="24"/>
    </row>
    <row r="15" spans="1:50" s="3" customFormat="1" ht="15" customHeight="1">
      <c r="A15" s="24"/>
      <c r="B15" s="30"/>
      <c r="C15" s="31"/>
      <c r="D15" s="32"/>
      <c r="E15" s="35"/>
      <c r="F15" s="35"/>
      <c r="G15" s="35"/>
      <c r="H15" s="35"/>
      <c r="I15" s="35"/>
      <c r="J15" s="35"/>
      <c r="K15" s="28" t="s">
        <v>20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24"/>
      <c r="X15" s="33"/>
      <c r="Y15" s="33"/>
      <c r="Z15" s="3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3" customFormat="1" ht="15" customHeight="1">
      <c r="A16" s="24"/>
      <c r="B16" s="30"/>
      <c r="C16" s="31"/>
      <c r="D16" s="32"/>
      <c r="E16" s="35"/>
      <c r="F16" s="35"/>
      <c r="G16" s="35"/>
      <c r="H16" s="35"/>
      <c r="I16" s="35"/>
      <c r="J16" s="35"/>
      <c r="K16" s="36" t="s">
        <v>21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  <c r="W16" s="17"/>
      <c r="X16" s="17"/>
      <c r="Y16" s="33"/>
      <c r="Z16" s="3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61" s="3" customFormat="1" ht="21" customHeight="1">
      <c r="A17" s="24"/>
      <c r="B17" s="30"/>
      <c r="C17" s="31"/>
      <c r="D17" s="37" t="s">
        <v>8</v>
      </c>
      <c r="E17" s="38"/>
      <c r="F17" s="17"/>
      <c r="G17" s="39"/>
      <c r="H17" s="39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17"/>
      <c r="W17" s="17"/>
      <c r="X17" s="17"/>
      <c r="Y17" s="41"/>
      <c r="Z17" s="4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26" s="3" customFormat="1" ht="27.75" customHeight="1">
      <c r="A18" s="24"/>
      <c r="B18" s="24"/>
      <c r="C18" s="24"/>
      <c r="D18" s="42" t="s">
        <v>3</v>
      </c>
      <c r="E18" s="43" t="s">
        <v>47</v>
      </c>
      <c r="F18" s="43" t="s">
        <v>48</v>
      </c>
      <c r="G18" s="42" t="s">
        <v>19</v>
      </c>
      <c r="H18" s="43"/>
      <c r="I18" s="43"/>
      <c r="J18" s="43"/>
      <c r="K18" s="43" t="s">
        <v>22</v>
      </c>
      <c r="L18" s="43" t="s">
        <v>19</v>
      </c>
      <c r="M18" s="43" t="s">
        <v>23</v>
      </c>
      <c r="N18" s="43" t="s">
        <v>19</v>
      </c>
      <c r="O18" s="43" t="s">
        <v>24</v>
      </c>
      <c r="P18" s="43" t="s">
        <v>19</v>
      </c>
      <c r="Q18" s="43" t="s">
        <v>25</v>
      </c>
      <c r="R18" s="43" t="s">
        <v>19</v>
      </c>
      <c r="S18" s="43" t="s">
        <v>26</v>
      </c>
      <c r="T18" s="43" t="s">
        <v>19</v>
      </c>
      <c r="U18" s="43" t="s">
        <v>27</v>
      </c>
      <c r="V18" s="43" t="s">
        <v>19</v>
      </c>
      <c r="W18" s="24"/>
      <c r="X18" s="24"/>
      <c r="Y18" s="24"/>
      <c r="Z18" s="24"/>
    </row>
    <row r="19" spans="1:50" s="3" customFormat="1" ht="15" customHeight="1" thickBot="1">
      <c r="A19" s="24"/>
      <c r="B19" s="105"/>
      <c r="C19" s="44"/>
      <c r="D19" s="44"/>
      <c r="E19" s="45"/>
      <c r="F19" s="45"/>
      <c r="G19" s="45"/>
      <c r="H19" s="24"/>
      <c r="I19" s="24"/>
      <c r="J19" s="2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4"/>
      <c r="X19" s="33"/>
      <c r="Y19" s="33"/>
      <c r="Z19" s="3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3" customFormat="1" ht="15" customHeight="1">
      <c r="A20" s="24"/>
      <c r="B20" s="46"/>
      <c r="C20" s="47"/>
      <c r="D20" s="4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3"/>
      <c r="Y20" s="33"/>
      <c r="Z20" s="3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3" customFormat="1" ht="15" customHeight="1">
      <c r="A21" s="24"/>
      <c r="B21" s="102"/>
      <c r="C21" s="103"/>
      <c r="D21" s="62" t="s">
        <v>9</v>
      </c>
      <c r="E21" s="7" t="s">
        <v>4</v>
      </c>
      <c r="F21" s="7" t="s">
        <v>20</v>
      </c>
      <c r="G21" s="7">
        <v>1</v>
      </c>
      <c r="H21" s="17"/>
      <c r="I21" s="17"/>
      <c r="J21" s="17"/>
      <c r="K21" s="48">
        <f>IF($E21&lt;&gt;"civil","",IF($E21="civil",IF($F21="jury",1,"")))</f>
        <v>1</v>
      </c>
      <c r="L21" s="48">
        <f>IF(K21=1,$G21,"")</f>
        <v>1</v>
      </c>
      <c r="M21" s="48">
        <f>IF($E21&lt;&gt;"civil","",IF($E21="civil",IF($F21="bench",1,"")))</f>
      </c>
      <c r="N21" s="48">
        <f>IF(M21=1,$G21,"")</f>
      </c>
      <c r="O21" s="48">
        <f>IF($E21&lt;&gt;"felony","",IF($E21="felony",IF($F21="jury",1,"")))</f>
      </c>
      <c r="P21" s="48">
        <f>IF(O21=1,$G21,"")</f>
      </c>
      <c r="Q21" s="48">
        <f>IF($E21&lt;&gt;"felony","",IF($E21="felony",IF($F21="bench",1,"")))</f>
      </c>
      <c r="R21" s="48">
        <f>IF(Q21=1,$G21,"")</f>
      </c>
      <c r="S21" s="48">
        <f>IF($E21&lt;&gt;"domestic","",IF($E21="domestic",IF($F21="jury",1,"")))</f>
      </c>
      <c r="T21" s="48">
        <f>IF(S21=1,$G21,"")</f>
      </c>
      <c r="U21" s="48">
        <f>IF($E21&lt;&gt;"domestic","",IF($E21="domestic",IF($F21="bench",1,"")))</f>
      </c>
      <c r="V21" s="48">
        <f>IF(U21=1,$G21,"")</f>
      </c>
      <c r="W21" s="17"/>
      <c r="X21" s="33"/>
      <c r="Y21" s="33"/>
      <c r="Z21" s="3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3" customFormat="1" ht="15" customHeight="1">
      <c r="A22" s="24"/>
      <c r="B22" s="104"/>
      <c r="C22" s="103"/>
      <c r="D22" s="62" t="s">
        <v>10</v>
      </c>
      <c r="E22" s="7" t="s">
        <v>5</v>
      </c>
      <c r="F22" s="7" t="s">
        <v>20</v>
      </c>
      <c r="G22" s="7">
        <v>2</v>
      </c>
      <c r="H22" s="17"/>
      <c r="I22" s="17"/>
      <c r="J22" s="17"/>
      <c r="K22" s="48">
        <f aca="true" t="shared" si="0" ref="K22:K44">IF($E22&lt;&gt;"civil","",IF($E22="civil",IF($F22="jury",1,"")))</f>
      </c>
      <c r="L22" s="48">
        <f aca="true" t="shared" si="1" ref="L22:L44">IF(K22=1,$G22,"")</f>
      </c>
      <c r="M22" s="48">
        <f aca="true" t="shared" si="2" ref="M22:M44">IF($E22&lt;&gt;"civil","",IF($E22="civil",IF($F22="bench",1,"")))</f>
      </c>
      <c r="N22" s="48">
        <f aca="true" t="shared" si="3" ref="N22:N44">IF(M22=1,$G22,"")</f>
      </c>
      <c r="O22" s="48">
        <f aca="true" t="shared" si="4" ref="O22:O44">IF($E22&lt;&gt;"felony","",IF($E22="felony",IF($F22="jury",1,"")))</f>
        <v>1</v>
      </c>
      <c r="P22" s="48">
        <f aca="true" t="shared" si="5" ref="P22:P44">IF(O22=1,$G22,"")</f>
        <v>2</v>
      </c>
      <c r="Q22" s="48">
        <f aca="true" t="shared" si="6" ref="Q22:Q44">IF($E22&lt;&gt;"felony","",IF($E22="felony",IF($F22="bench",1,"")))</f>
      </c>
      <c r="R22" s="48">
        <f aca="true" t="shared" si="7" ref="R22:R44">IF(Q22=1,$G22,"")</f>
      </c>
      <c r="S22" s="48">
        <f aca="true" t="shared" si="8" ref="S22:S44">IF($E22&lt;&gt;"domestic","",IF($E22="domestic",IF($F22="jury",1,"")))</f>
      </c>
      <c r="T22" s="48">
        <f aca="true" t="shared" si="9" ref="T22:T44">IF(S22=1,$G22,"")</f>
      </c>
      <c r="U22" s="48">
        <f aca="true" t="shared" si="10" ref="U22:U44">IF($E22&lt;&gt;"domestic","",IF($E22="domestic",IF($F22="bench",1,"")))</f>
      </c>
      <c r="V22" s="48">
        <f aca="true" t="shared" si="11" ref="V22:V44">IF(U22=1,$G22,"")</f>
      </c>
      <c r="W22" s="24"/>
      <c r="X22" s="33"/>
      <c r="Y22" s="33"/>
      <c r="Z22" s="3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3" customFormat="1" ht="15" customHeight="1">
      <c r="A23" s="24"/>
      <c r="B23" s="104"/>
      <c r="C23" s="103"/>
      <c r="D23" s="62" t="s">
        <v>11</v>
      </c>
      <c r="E23" s="7" t="s">
        <v>6</v>
      </c>
      <c r="F23" s="7" t="s">
        <v>21</v>
      </c>
      <c r="G23" s="7">
        <v>4</v>
      </c>
      <c r="H23" s="17"/>
      <c r="I23" s="17"/>
      <c r="J23" s="17"/>
      <c r="K23" s="48">
        <f t="shared" si="0"/>
      </c>
      <c r="L23" s="48">
        <f t="shared" si="1"/>
      </c>
      <c r="M23" s="48">
        <f t="shared" si="2"/>
      </c>
      <c r="N23" s="48">
        <f t="shared" si="3"/>
      </c>
      <c r="O23" s="48">
        <f t="shared" si="4"/>
      </c>
      <c r="P23" s="48">
        <f t="shared" si="5"/>
      </c>
      <c r="Q23" s="48">
        <f t="shared" si="6"/>
      </c>
      <c r="R23" s="48">
        <f t="shared" si="7"/>
      </c>
      <c r="S23" s="48">
        <f t="shared" si="8"/>
      </c>
      <c r="T23" s="48">
        <f t="shared" si="9"/>
      </c>
      <c r="U23" s="48">
        <f t="shared" si="10"/>
        <v>1</v>
      </c>
      <c r="V23" s="48">
        <f t="shared" si="11"/>
        <v>4</v>
      </c>
      <c r="W23" s="24"/>
      <c r="X23" s="33"/>
      <c r="Y23" s="33"/>
      <c r="Z23" s="3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3" customFormat="1" ht="15" customHeight="1">
      <c r="A24" s="24"/>
      <c r="B24" s="104"/>
      <c r="C24" s="103"/>
      <c r="D24" s="62" t="s">
        <v>12</v>
      </c>
      <c r="E24" s="7" t="s">
        <v>4</v>
      </c>
      <c r="F24" s="7" t="s">
        <v>21</v>
      </c>
      <c r="G24" s="7">
        <v>8</v>
      </c>
      <c r="H24" s="17"/>
      <c r="I24" s="17"/>
      <c r="J24" s="17"/>
      <c r="K24" s="48">
        <f t="shared" si="0"/>
      </c>
      <c r="L24" s="48">
        <f t="shared" si="1"/>
      </c>
      <c r="M24" s="48">
        <f t="shared" si="2"/>
        <v>1</v>
      </c>
      <c r="N24" s="48">
        <f t="shared" si="3"/>
        <v>8</v>
      </c>
      <c r="O24" s="48">
        <f t="shared" si="4"/>
      </c>
      <c r="P24" s="48">
        <f t="shared" si="5"/>
      </c>
      <c r="Q24" s="48">
        <f t="shared" si="6"/>
      </c>
      <c r="R24" s="48">
        <f t="shared" si="7"/>
      </c>
      <c r="S24" s="48">
        <f t="shared" si="8"/>
      </c>
      <c r="T24" s="48">
        <f t="shared" si="9"/>
      </c>
      <c r="U24" s="48">
        <f t="shared" si="10"/>
      </c>
      <c r="V24" s="48">
        <f t="shared" si="11"/>
      </c>
      <c r="W24" s="24"/>
      <c r="X24" s="33"/>
      <c r="Y24" s="33"/>
      <c r="Z24" s="3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" customFormat="1" ht="15" customHeight="1">
      <c r="A25" s="24"/>
      <c r="B25" s="104"/>
      <c r="C25" s="103"/>
      <c r="D25" s="62" t="s">
        <v>13</v>
      </c>
      <c r="E25" s="7" t="s">
        <v>5</v>
      </c>
      <c r="F25" s="7" t="s">
        <v>20</v>
      </c>
      <c r="G25" s="7">
        <v>4</v>
      </c>
      <c r="H25" s="17"/>
      <c r="I25" s="17"/>
      <c r="J25" s="17"/>
      <c r="K25" s="48">
        <f t="shared" si="0"/>
      </c>
      <c r="L25" s="48">
        <f t="shared" si="1"/>
      </c>
      <c r="M25" s="48">
        <f t="shared" si="2"/>
      </c>
      <c r="N25" s="48">
        <f t="shared" si="3"/>
      </c>
      <c r="O25" s="48">
        <f t="shared" si="4"/>
        <v>1</v>
      </c>
      <c r="P25" s="48">
        <f t="shared" si="5"/>
        <v>4</v>
      </c>
      <c r="Q25" s="48">
        <f t="shared" si="6"/>
      </c>
      <c r="R25" s="48">
        <f t="shared" si="7"/>
      </c>
      <c r="S25" s="48">
        <f t="shared" si="8"/>
      </c>
      <c r="T25" s="48">
        <f t="shared" si="9"/>
      </c>
      <c r="U25" s="48">
        <f t="shared" si="10"/>
      </c>
      <c r="V25" s="48">
        <f t="shared" si="11"/>
      </c>
      <c r="W25" s="24"/>
      <c r="X25" s="33"/>
      <c r="Y25" s="33"/>
      <c r="Z25" s="3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3" customFormat="1" ht="15" customHeight="1">
      <c r="A26" s="24"/>
      <c r="B26" s="104"/>
      <c r="C26" s="103"/>
      <c r="D26" s="62" t="s">
        <v>14</v>
      </c>
      <c r="E26" s="7" t="s">
        <v>5</v>
      </c>
      <c r="F26" s="7" t="s">
        <v>20</v>
      </c>
      <c r="G26" s="7">
        <v>2</v>
      </c>
      <c r="H26" s="17"/>
      <c r="I26" s="17"/>
      <c r="J26" s="17"/>
      <c r="K26" s="48">
        <f t="shared" si="0"/>
      </c>
      <c r="L26" s="48">
        <f t="shared" si="1"/>
      </c>
      <c r="M26" s="48">
        <f t="shared" si="2"/>
      </c>
      <c r="N26" s="48">
        <f t="shared" si="3"/>
      </c>
      <c r="O26" s="48">
        <f t="shared" si="4"/>
        <v>1</v>
      </c>
      <c r="P26" s="48">
        <f t="shared" si="5"/>
        <v>2</v>
      </c>
      <c r="Q26" s="48">
        <f t="shared" si="6"/>
      </c>
      <c r="R26" s="48">
        <f t="shared" si="7"/>
      </c>
      <c r="S26" s="48">
        <f t="shared" si="8"/>
      </c>
      <c r="T26" s="48">
        <f t="shared" si="9"/>
      </c>
      <c r="U26" s="48">
        <f t="shared" si="10"/>
      </c>
      <c r="V26" s="48">
        <f t="shared" si="11"/>
      </c>
      <c r="W26" s="24"/>
      <c r="X26" s="33"/>
      <c r="Y26" s="33"/>
      <c r="Z26" s="3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3" customFormat="1" ht="15" customHeight="1">
      <c r="A27" s="24"/>
      <c r="B27" s="104"/>
      <c r="C27" s="103"/>
      <c r="D27" s="62" t="s">
        <v>15</v>
      </c>
      <c r="E27" s="7" t="s">
        <v>6</v>
      </c>
      <c r="F27" s="7" t="s">
        <v>21</v>
      </c>
      <c r="G27" s="7">
        <v>1</v>
      </c>
      <c r="H27" s="17"/>
      <c r="I27" s="17"/>
      <c r="J27" s="17"/>
      <c r="K27" s="48">
        <f t="shared" si="0"/>
      </c>
      <c r="L27" s="48">
        <f t="shared" si="1"/>
      </c>
      <c r="M27" s="48">
        <f t="shared" si="2"/>
      </c>
      <c r="N27" s="48">
        <f t="shared" si="3"/>
      </c>
      <c r="O27" s="48">
        <f t="shared" si="4"/>
      </c>
      <c r="P27" s="48">
        <f t="shared" si="5"/>
      </c>
      <c r="Q27" s="48">
        <f t="shared" si="6"/>
      </c>
      <c r="R27" s="48">
        <f t="shared" si="7"/>
      </c>
      <c r="S27" s="48">
        <f t="shared" si="8"/>
      </c>
      <c r="T27" s="48">
        <f t="shared" si="9"/>
      </c>
      <c r="U27" s="48">
        <f t="shared" si="10"/>
        <v>1</v>
      </c>
      <c r="V27" s="48">
        <f t="shared" si="11"/>
        <v>1</v>
      </c>
      <c r="W27" s="24"/>
      <c r="X27" s="33"/>
      <c r="Y27" s="33"/>
      <c r="Z27" s="3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3" customFormat="1" ht="15" customHeight="1">
      <c r="A28" s="24"/>
      <c r="B28" s="104"/>
      <c r="C28" s="103"/>
      <c r="D28" s="62" t="s">
        <v>16</v>
      </c>
      <c r="E28" s="7" t="s">
        <v>6</v>
      </c>
      <c r="F28" s="7" t="s">
        <v>20</v>
      </c>
      <c r="G28" s="7">
        <v>9</v>
      </c>
      <c r="H28" s="17"/>
      <c r="I28" s="17"/>
      <c r="J28" s="17"/>
      <c r="K28" s="48">
        <f t="shared" si="0"/>
      </c>
      <c r="L28" s="48">
        <f t="shared" si="1"/>
      </c>
      <c r="M28" s="48">
        <f t="shared" si="2"/>
      </c>
      <c r="N28" s="48">
        <f t="shared" si="3"/>
      </c>
      <c r="O28" s="48">
        <f t="shared" si="4"/>
      </c>
      <c r="P28" s="48">
        <f t="shared" si="5"/>
      </c>
      <c r="Q28" s="48">
        <f t="shared" si="6"/>
      </c>
      <c r="R28" s="48">
        <f t="shared" si="7"/>
      </c>
      <c r="S28" s="48">
        <f t="shared" si="8"/>
        <v>1</v>
      </c>
      <c r="T28" s="48">
        <f t="shared" si="9"/>
        <v>9</v>
      </c>
      <c r="U28" s="48">
        <f t="shared" si="10"/>
      </c>
      <c r="V28" s="48">
        <f t="shared" si="11"/>
      </c>
      <c r="W28" s="24"/>
      <c r="X28" s="33"/>
      <c r="Y28" s="33"/>
      <c r="Z28" s="3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3" customFormat="1" ht="15" customHeight="1">
      <c r="A29" s="24"/>
      <c r="B29" s="104"/>
      <c r="C29" s="103"/>
      <c r="D29" s="62" t="s">
        <v>17</v>
      </c>
      <c r="E29" s="7" t="s">
        <v>4</v>
      </c>
      <c r="F29" s="7" t="s">
        <v>21</v>
      </c>
      <c r="G29" s="7">
        <v>7</v>
      </c>
      <c r="H29" s="17"/>
      <c r="I29" s="17"/>
      <c r="J29" s="17"/>
      <c r="K29" s="48">
        <f t="shared" si="0"/>
      </c>
      <c r="L29" s="48">
        <f t="shared" si="1"/>
      </c>
      <c r="M29" s="48">
        <f t="shared" si="2"/>
        <v>1</v>
      </c>
      <c r="N29" s="48">
        <f t="shared" si="3"/>
        <v>7</v>
      </c>
      <c r="O29" s="48">
        <f t="shared" si="4"/>
      </c>
      <c r="P29" s="48">
        <f t="shared" si="5"/>
      </c>
      <c r="Q29" s="48">
        <f t="shared" si="6"/>
      </c>
      <c r="R29" s="48">
        <f t="shared" si="7"/>
      </c>
      <c r="S29" s="48">
        <f t="shared" si="8"/>
      </c>
      <c r="T29" s="48">
        <f t="shared" si="9"/>
      </c>
      <c r="U29" s="48">
        <f t="shared" si="10"/>
      </c>
      <c r="V29" s="48">
        <f t="shared" si="11"/>
      </c>
      <c r="W29" s="24"/>
      <c r="X29" s="33"/>
      <c r="Y29" s="33"/>
      <c r="Z29" s="3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3" customFormat="1" ht="15" customHeight="1">
      <c r="A30" s="24"/>
      <c r="B30" s="104"/>
      <c r="C30" s="103"/>
      <c r="D30" s="62" t="s">
        <v>18</v>
      </c>
      <c r="E30" s="7" t="s">
        <v>4</v>
      </c>
      <c r="F30" s="7" t="s">
        <v>21</v>
      </c>
      <c r="G30" s="7">
        <v>10</v>
      </c>
      <c r="H30" s="17"/>
      <c r="I30" s="17"/>
      <c r="J30" s="17"/>
      <c r="K30" s="48">
        <f t="shared" si="0"/>
      </c>
      <c r="L30" s="48">
        <f t="shared" si="1"/>
      </c>
      <c r="M30" s="48">
        <f t="shared" si="2"/>
        <v>1</v>
      </c>
      <c r="N30" s="48">
        <f t="shared" si="3"/>
        <v>10</v>
      </c>
      <c r="O30" s="48">
        <f t="shared" si="4"/>
      </c>
      <c r="P30" s="48">
        <f t="shared" si="5"/>
      </c>
      <c r="Q30" s="48">
        <f t="shared" si="6"/>
      </c>
      <c r="R30" s="48">
        <f t="shared" si="7"/>
      </c>
      <c r="S30" s="48">
        <f t="shared" si="8"/>
      </c>
      <c r="T30" s="48">
        <f t="shared" si="9"/>
      </c>
      <c r="U30" s="48">
        <f t="shared" si="10"/>
      </c>
      <c r="V30" s="48">
        <f t="shared" si="11"/>
      </c>
      <c r="W30" s="24"/>
      <c r="X30" s="33"/>
      <c r="Y30" s="33"/>
      <c r="Z30" s="3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3" customFormat="1" ht="15" customHeight="1">
      <c r="A31" s="24"/>
      <c r="B31" s="104"/>
      <c r="C31" s="103"/>
      <c r="D31" s="62" t="s">
        <v>44</v>
      </c>
      <c r="E31" s="7" t="s">
        <v>5</v>
      </c>
      <c r="F31" s="7" t="s">
        <v>21</v>
      </c>
      <c r="G31" s="7">
        <v>2</v>
      </c>
      <c r="H31" s="17"/>
      <c r="I31" s="17"/>
      <c r="J31" s="17"/>
      <c r="K31" s="48">
        <f t="shared" si="0"/>
      </c>
      <c r="L31" s="48">
        <f t="shared" si="1"/>
      </c>
      <c r="M31" s="48">
        <f t="shared" si="2"/>
      </c>
      <c r="N31" s="48">
        <f t="shared" si="3"/>
      </c>
      <c r="O31" s="48">
        <f t="shared" si="4"/>
      </c>
      <c r="P31" s="48">
        <f t="shared" si="5"/>
      </c>
      <c r="Q31" s="48">
        <f t="shared" si="6"/>
        <v>1</v>
      </c>
      <c r="R31" s="48">
        <f t="shared" si="7"/>
        <v>2</v>
      </c>
      <c r="S31" s="48">
        <f t="shared" si="8"/>
      </c>
      <c r="T31" s="48">
        <f t="shared" si="9"/>
      </c>
      <c r="U31" s="48">
        <f t="shared" si="10"/>
      </c>
      <c r="V31" s="48">
        <f t="shared" si="11"/>
      </c>
      <c r="W31" s="24"/>
      <c r="X31" s="33"/>
      <c r="Y31" s="33"/>
      <c r="Z31" s="3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3" customFormat="1" ht="15" customHeight="1">
      <c r="A32" s="24"/>
      <c r="B32" s="104"/>
      <c r="C32" s="103"/>
      <c r="D32" s="62" t="s">
        <v>51</v>
      </c>
      <c r="E32" s="7" t="s">
        <v>5</v>
      </c>
      <c r="F32" s="7" t="s">
        <v>20</v>
      </c>
      <c r="G32" s="7">
        <v>6</v>
      </c>
      <c r="H32" s="17"/>
      <c r="I32" s="17"/>
      <c r="J32" s="17"/>
      <c r="K32" s="48">
        <f t="shared" si="0"/>
      </c>
      <c r="L32" s="48">
        <f t="shared" si="1"/>
      </c>
      <c r="M32" s="48">
        <f t="shared" si="2"/>
      </c>
      <c r="N32" s="48">
        <f t="shared" si="3"/>
      </c>
      <c r="O32" s="48">
        <f t="shared" si="4"/>
        <v>1</v>
      </c>
      <c r="P32" s="48">
        <f t="shared" si="5"/>
        <v>6</v>
      </c>
      <c r="Q32" s="48">
        <f t="shared" si="6"/>
      </c>
      <c r="R32" s="48">
        <f t="shared" si="7"/>
      </c>
      <c r="S32" s="48">
        <f t="shared" si="8"/>
      </c>
      <c r="T32" s="48">
        <f t="shared" si="9"/>
      </c>
      <c r="U32" s="48">
        <f t="shared" si="10"/>
      </c>
      <c r="V32" s="48">
        <f t="shared" si="11"/>
      </c>
      <c r="W32" s="24"/>
      <c r="X32" s="33"/>
      <c r="Y32" s="33"/>
      <c r="Z32" s="3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3" customFormat="1" ht="15" customHeight="1">
      <c r="A33" s="24"/>
      <c r="B33" s="104"/>
      <c r="C33" s="103"/>
      <c r="D33" s="62"/>
      <c r="E33" s="7"/>
      <c r="F33" s="7"/>
      <c r="G33" s="7"/>
      <c r="H33" s="17"/>
      <c r="I33" s="17"/>
      <c r="J33" s="17"/>
      <c r="K33" s="48">
        <f t="shared" si="0"/>
      </c>
      <c r="L33" s="48">
        <f t="shared" si="1"/>
      </c>
      <c r="M33" s="48">
        <f t="shared" si="2"/>
      </c>
      <c r="N33" s="48">
        <f t="shared" si="3"/>
      </c>
      <c r="O33" s="48">
        <f t="shared" si="4"/>
      </c>
      <c r="P33" s="48">
        <f t="shared" si="5"/>
      </c>
      <c r="Q33" s="48">
        <f t="shared" si="6"/>
      </c>
      <c r="R33" s="48">
        <f t="shared" si="7"/>
      </c>
      <c r="S33" s="48">
        <f t="shared" si="8"/>
      </c>
      <c r="T33" s="48">
        <f t="shared" si="9"/>
      </c>
      <c r="U33" s="48">
        <f t="shared" si="10"/>
      </c>
      <c r="V33" s="48">
        <f t="shared" si="11"/>
      </c>
      <c r="W33" s="24"/>
      <c r="X33" s="33"/>
      <c r="Y33" s="33"/>
      <c r="Z33" s="3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3" customFormat="1" ht="15" customHeight="1">
      <c r="A34" s="24"/>
      <c r="B34" s="104"/>
      <c r="C34" s="103"/>
      <c r="D34" s="62"/>
      <c r="E34" s="7"/>
      <c r="F34" s="7"/>
      <c r="G34" s="7"/>
      <c r="H34" s="17"/>
      <c r="I34" s="17"/>
      <c r="J34" s="17"/>
      <c r="K34" s="48">
        <f t="shared" si="0"/>
      </c>
      <c r="L34" s="48">
        <f t="shared" si="1"/>
      </c>
      <c r="M34" s="48">
        <f t="shared" si="2"/>
      </c>
      <c r="N34" s="48">
        <f t="shared" si="3"/>
      </c>
      <c r="O34" s="48">
        <f t="shared" si="4"/>
      </c>
      <c r="P34" s="48">
        <f t="shared" si="5"/>
      </c>
      <c r="Q34" s="48">
        <f t="shared" si="6"/>
      </c>
      <c r="R34" s="48">
        <f t="shared" si="7"/>
      </c>
      <c r="S34" s="48">
        <f t="shared" si="8"/>
      </c>
      <c r="T34" s="48">
        <f t="shared" si="9"/>
      </c>
      <c r="U34" s="48">
        <f t="shared" si="10"/>
      </c>
      <c r="V34" s="48">
        <f t="shared" si="11"/>
      </c>
      <c r="W34" s="24"/>
      <c r="X34" s="33"/>
      <c r="Y34" s="33"/>
      <c r="Z34" s="3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3" customFormat="1" ht="15" customHeight="1">
      <c r="A35" s="24"/>
      <c r="B35" s="104"/>
      <c r="C35" s="103"/>
      <c r="D35" s="62"/>
      <c r="E35" s="7"/>
      <c r="F35" s="7"/>
      <c r="G35" s="7"/>
      <c r="H35" s="17"/>
      <c r="I35" s="17"/>
      <c r="J35" s="17"/>
      <c r="K35" s="48">
        <f t="shared" si="0"/>
      </c>
      <c r="L35" s="48">
        <f t="shared" si="1"/>
      </c>
      <c r="M35" s="48">
        <f t="shared" si="2"/>
      </c>
      <c r="N35" s="48">
        <f t="shared" si="3"/>
      </c>
      <c r="O35" s="48">
        <f t="shared" si="4"/>
      </c>
      <c r="P35" s="48">
        <f t="shared" si="5"/>
      </c>
      <c r="Q35" s="48">
        <f t="shared" si="6"/>
      </c>
      <c r="R35" s="48">
        <f t="shared" si="7"/>
      </c>
      <c r="S35" s="48">
        <f t="shared" si="8"/>
      </c>
      <c r="T35" s="48">
        <f t="shared" si="9"/>
      </c>
      <c r="U35" s="48">
        <f t="shared" si="10"/>
      </c>
      <c r="V35" s="48">
        <f t="shared" si="11"/>
      </c>
      <c r="W35" s="24"/>
      <c r="X35" s="33"/>
      <c r="Y35" s="33"/>
      <c r="Z35" s="33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3" customFormat="1" ht="15" customHeight="1">
      <c r="A36" s="24"/>
      <c r="B36" s="104"/>
      <c r="C36" s="103"/>
      <c r="D36" s="62"/>
      <c r="E36" s="7"/>
      <c r="F36" s="7"/>
      <c r="G36" s="7"/>
      <c r="H36" s="17"/>
      <c r="I36" s="17"/>
      <c r="J36" s="17"/>
      <c r="K36" s="48">
        <f t="shared" si="0"/>
      </c>
      <c r="L36" s="48">
        <f t="shared" si="1"/>
      </c>
      <c r="M36" s="48">
        <f t="shared" si="2"/>
      </c>
      <c r="N36" s="48">
        <f t="shared" si="3"/>
      </c>
      <c r="O36" s="48">
        <f t="shared" si="4"/>
      </c>
      <c r="P36" s="48">
        <f t="shared" si="5"/>
      </c>
      <c r="Q36" s="48">
        <f t="shared" si="6"/>
      </c>
      <c r="R36" s="48">
        <f t="shared" si="7"/>
      </c>
      <c r="S36" s="48">
        <f t="shared" si="8"/>
      </c>
      <c r="T36" s="48">
        <f t="shared" si="9"/>
      </c>
      <c r="U36" s="48">
        <f t="shared" si="10"/>
      </c>
      <c r="V36" s="48">
        <f t="shared" si="11"/>
      </c>
      <c r="W36" s="24"/>
      <c r="X36" s="33"/>
      <c r="Y36" s="33"/>
      <c r="Z36" s="3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3" customFormat="1" ht="15" customHeight="1">
      <c r="A37" s="24"/>
      <c r="B37" s="104"/>
      <c r="C37" s="103"/>
      <c r="D37" s="62"/>
      <c r="E37" s="7"/>
      <c r="F37" s="7"/>
      <c r="G37" s="7"/>
      <c r="H37" s="17"/>
      <c r="I37" s="17"/>
      <c r="J37" s="17"/>
      <c r="K37" s="48">
        <f t="shared" si="0"/>
      </c>
      <c r="L37" s="48">
        <f t="shared" si="1"/>
      </c>
      <c r="M37" s="48">
        <f t="shared" si="2"/>
      </c>
      <c r="N37" s="48">
        <f t="shared" si="3"/>
      </c>
      <c r="O37" s="48">
        <f t="shared" si="4"/>
      </c>
      <c r="P37" s="48">
        <f t="shared" si="5"/>
      </c>
      <c r="Q37" s="48">
        <f t="shared" si="6"/>
      </c>
      <c r="R37" s="48">
        <f t="shared" si="7"/>
      </c>
      <c r="S37" s="48">
        <f t="shared" si="8"/>
      </c>
      <c r="T37" s="48">
        <f t="shared" si="9"/>
      </c>
      <c r="U37" s="48">
        <f t="shared" si="10"/>
      </c>
      <c r="V37" s="48">
        <f t="shared" si="11"/>
      </c>
      <c r="W37" s="24"/>
      <c r="X37" s="33"/>
      <c r="Y37" s="33"/>
      <c r="Z37" s="3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3" customFormat="1" ht="15" customHeight="1">
      <c r="A38" s="24"/>
      <c r="B38" s="104"/>
      <c r="C38" s="103"/>
      <c r="D38" s="62"/>
      <c r="E38" s="7"/>
      <c r="F38" s="7"/>
      <c r="G38" s="7"/>
      <c r="H38" s="17"/>
      <c r="I38" s="17"/>
      <c r="J38" s="17"/>
      <c r="K38" s="48">
        <f t="shared" si="0"/>
      </c>
      <c r="L38" s="48">
        <f t="shared" si="1"/>
      </c>
      <c r="M38" s="48">
        <f t="shared" si="2"/>
      </c>
      <c r="N38" s="48">
        <f t="shared" si="3"/>
      </c>
      <c r="O38" s="48">
        <f t="shared" si="4"/>
      </c>
      <c r="P38" s="48">
        <f t="shared" si="5"/>
      </c>
      <c r="Q38" s="48">
        <f t="shared" si="6"/>
      </c>
      <c r="R38" s="48">
        <f t="shared" si="7"/>
      </c>
      <c r="S38" s="48">
        <f t="shared" si="8"/>
      </c>
      <c r="T38" s="48">
        <f t="shared" si="9"/>
      </c>
      <c r="U38" s="48">
        <f t="shared" si="10"/>
      </c>
      <c r="V38" s="48">
        <f t="shared" si="11"/>
      </c>
      <c r="W38" s="24"/>
      <c r="X38" s="33"/>
      <c r="Y38" s="33"/>
      <c r="Z38" s="33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3" customFormat="1" ht="15" customHeight="1">
      <c r="A39" s="24"/>
      <c r="B39" s="104"/>
      <c r="C39" s="103"/>
      <c r="D39" s="62"/>
      <c r="E39" s="7"/>
      <c r="F39" s="7"/>
      <c r="G39" s="7"/>
      <c r="H39" s="17"/>
      <c r="I39" s="17"/>
      <c r="J39" s="17"/>
      <c r="K39" s="48">
        <f t="shared" si="0"/>
      </c>
      <c r="L39" s="48">
        <f t="shared" si="1"/>
      </c>
      <c r="M39" s="48">
        <f t="shared" si="2"/>
      </c>
      <c r="N39" s="48">
        <f t="shared" si="3"/>
      </c>
      <c r="O39" s="48">
        <f t="shared" si="4"/>
      </c>
      <c r="P39" s="48">
        <f t="shared" si="5"/>
      </c>
      <c r="Q39" s="48">
        <f t="shared" si="6"/>
      </c>
      <c r="R39" s="48">
        <f t="shared" si="7"/>
      </c>
      <c r="S39" s="48">
        <f t="shared" si="8"/>
      </c>
      <c r="T39" s="48">
        <f t="shared" si="9"/>
      </c>
      <c r="U39" s="48">
        <f t="shared" si="10"/>
      </c>
      <c r="V39" s="48">
        <f t="shared" si="11"/>
      </c>
      <c r="W39" s="24"/>
      <c r="X39" s="33"/>
      <c r="Y39" s="33"/>
      <c r="Z39" s="33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3" customFormat="1" ht="15" customHeight="1">
      <c r="A40" s="24"/>
      <c r="B40" s="104"/>
      <c r="C40" s="103"/>
      <c r="D40" s="62"/>
      <c r="E40" s="7"/>
      <c r="F40" s="7"/>
      <c r="G40" s="7"/>
      <c r="H40" s="17"/>
      <c r="I40" s="17"/>
      <c r="J40" s="17"/>
      <c r="K40" s="48">
        <f t="shared" si="0"/>
      </c>
      <c r="L40" s="48">
        <f t="shared" si="1"/>
      </c>
      <c r="M40" s="48">
        <f t="shared" si="2"/>
      </c>
      <c r="N40" s="48">
        <f t="shared" si="3"/>
      </c>
      <c r="O40" s="48">
        <f t="shared" si="4"/>
      </c>
      <c r="P40" s="48">
        <f t="shared" si="5"/>
      </c>
      <c r="Q40" s="48">
        <f t="shared" si="6"/>
      </c>
      <c r="R40" s="48">
        <f t="shared" si="7"/>
      </c>
      <c r="S40" s="48">
        <f t="shared" si="8"/>
      </c>
      <c r="T40" s="48">
        <f t="shared" si="9"/>
      </c>
      <c r="U40" s="48">
        <f t="shared" si="10"/>
      </c>
      <c r="V40" s="48">
        <f t="shared" si="11"/>
      </c>
      <c r="W40" s="24"/>
      <c r="X40" s="33"/>
      <c r="Y40" s="33"/>
      <c r="Z40" s="33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3" customFormat="1" ht="15" customHeight="1">
      <c r="A41" s="24"/>
      <c r="B41" s="104"/>
      <c r="C41" s="103"/>
      <c r="D41" s="62"/>
      <c r="E41" s="7"/>
      <c r="F41" s="7"/>
      <c r="G41" s="7"/>
      <c r="H41" s="17"/>
      <c r="I41" s="17"/>
      <c r="J41" s="17"/>
      <c r="K41" s="48">
        <f t="shared" si="0"/>
      </c>
      <c r="L41" s="48">
        <f t="shared" si="1"/>
      </c>
      <c r="M41" s="48">
        <f t="shared" si="2"/>
      </c>
      <c r="N41" s="48">
        <f t="shared" si="3"/>
      </c>
      <c r="O41" s="48">
        <f t="shared" si="4"/>
      </c>
      <c r="P41" s="48">
        <f t="shared" si="5"/>
      </c>
      <c r="Q41" s="48">
        <f t="shared" si="6"/>
      </c>
      <c r="R41" s="48">
        <f t="shared" si="7"/>
      </c>
      <c r="S41" s="48">
        <f t="shared" si="8"/>
      </c>
      <c r="T41" s="48">
        <f t="shared" si="9"/>
      </c>
      <c r="U41" s="48">
        <f t="shared" si="10"/>
      </c>
      <c r="V41" s="48">
        <f t="shared" si="11"/>
      </c>
      <c r="W41" s="24"/>
      <c r="X41" s="33"/>
      <c r="Y41" s="33"/>
      <c r="Z41" s="33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3" customFormat="1" ht="15" customHeight="1">
      <c r="A42" s="24"/>
      <c r="B42" s="104"/>
      <c r="C42" s="103"/>
      <c r="D42" s="62"/>
      <c r="E42" s="7"/>
      <c r="F42" s="7"/>
      <c r="G42" s="7"/>
      <c r="H42" s="17"/>
      <c r="I42" s="17"/>
      <c r="J42" s="17"/>
      <c r="K42" s="48">
        <f t="shared" si="0"/>
      </c>
      <c r="L42" s="48">
        <f t="shared" si="1"/>
      </c>
      <c r="M42" s="48">
        <f t="shared" si="2"/>
      </c>
      <c r="N42" s="48">
        <f t="shared" si="3"/>
      </c>
      <c r="O42" s="48">
        <f t="shared" si="4"/>
      </c>
      <c r="P42" s="48">
        <f t="shared" si="5"/>
      </c>
      <c r="Q42" s="48">
        <f t="shared" si="6"/>
      </c>
      <c r="R42" s="48">
        <f t="shared" si="7"/>
      </c>
      <c r="S42" s="48">
        <f t="shared" si="8"/>
      </c>
      <c r="T42" s="48">
        <f t="shared" si="9"/>
      </c>
      <c r="U42" s="48">
        <f t="shared" si="10"/>
      </c>
      <c r="V42" s="48">
        <f t="shared" si="11"/>
      </c>
      <c r="W42" s="24"/>
      <c r="X42" s="33"/>
      <c r="Y42" s="33"/>
      <c r="Z42" s="33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3" customFormat="1" ht="15" customHeight="1">
      <c r="A43" s="24"/>
      <c r="B43" s="104"/>
      <c r="C43" s="103"/>
      <c r="D43" s="62"/>
      <c r="E43" s="7"/>
      <c r="F43" s="7"/>
      <c r="G43" s="7"/>
      <c r="H43" s="17"/>
      <c r="I43" s="17"/>
      <c r="J43" s="17"/>
      <c r="K43" s="48">
        <f t="shared" si="0"/>
      </c>
      <c r="L43" s="48">
        <f t="shared" si="1"/>
      </c>
      <c r="M43" s="48">
        <f t="shared" si="2"/>
      </c>
      <c r="N43" s="48">
        <f t="shared" si="3"/>
      </c>
      <c r="O43" s="48">
        <f t="shared" si="4"/>
      </c>
      <c r="P43" s="48">
        <f t="shared" si="5"/>
      </c>
      <c r="Q43" s="48">
        <f t="shared" si="6"/>
      </c>
      <c r="R43" s="48">
        <f t="shared" si="7"/>
      </c>
      <c r="S43" s="48">
        <f t="shared" si="8"/>
      </c>
      <c r="T43" s="48">
        <f t="shared" si="9"/>
      </c>
      <c r="U43" s="48">
        <f t="shared" si="10"/>
      </c>
      <c r="V43" s="48">
        <f t="shared" si="11"/>
      </c>
      <c r="W43" s="24"/>
      <c r="X43" s="33"/>
      <c r="Y43" s="33"/>
      <c r="Z43" s="33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3" customFormat="1" ht="15" customHeight="1">
      <c r="A44" s="24"/>
      <c r="B44" s="104"/>
      <c r="C44" s="103"/>
      <c r="D44" s="62"/>
      <c r="E44" s="7"/>
      <c r="F44" s="7"/>
      <c r="G44" s="7"/>
      <c r="H44" s="17"/>
      <c r="I44" s="17"/>
      <c r="J44" s="17"/>
      <c r="K44" s="48">
        <f t="shared" si="0"/>
      </c>
      <c r="L44" s="48">
        <f t="shared" si="1"/>
      </c>
      <c r="M44" s="48">
        <f t="shared" si="2"/>
      </c>
      <c r="N44" s="48">
        <f t="shared" si="3"/>
      </c>
      <c r="O44" s="48">
        <f t="shared" si="4"/>
      </c>
      <c r="P44" s="48">
        <f t="shared" si="5"/>
      </c>
      <c r="Q44" s="48">
        <f t="shared" si="6"/>
      </c>
      <c r="R44" s="48">
        <f t="shared" si="7"/>
      </c>
      <c r="S44" s="48">
        <f t="shared" si="8"/>
      </c>
      <c r="T44" s="48">
        <f t="shared" si="9"/>
      </c>
      <c r="U44" s="48">
        <f t="shared" si="10"/>
      </c>
      <c r="V44" s="48">
        <f t="shared" si="11"/>
      </c>
      <c r="W44" s="24"/>
      <c r="X44" s="33"/>
      <c r="Y44" s="33"/>
      <c r="Z44" s="33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3" customFormat="1" ht="15" customHeight="1">
      <c r="A45" s="24"/>
      <c r="B45" s="104"/>
      <c r="C45" s="103"/>
      <c r="D45" s="62"/>
      <c r="E45" s="7"/>
      <c r="F45" s="7"/>
      <c r="G45" s="7"/>
      <c r="H45" s="17"/>
      <c r="I45" s="17"/>
      <c r="J45" s="17"/>
      <c r="K45" s="48">
        <f>IF($E45&lt;&gt;"civil","",IF($E45="civil",IF($F45="jury",1,"")))</f>
      </c>
      <c r="L45" s="48">
        <f>IF(K45=1,$G45,"")</f>
      </c>
      <c r="M45" s="48">
        <f>IF($E45&lt;&gt;"civil","",IF($E45="civil",IF($F45="bench",1,"")))</f>
      </c>
      <c r="N45" s="48">
        <f>IF(M45=1,$G45,"")</f>
      </c>
      <c r="O45" s="48">
        <f>IF($E45&lt;&gt;"felony","",IF($E45="felony",IF($F45="jury",1,"")))</f>
      </c>
      <c r="P45" s="48">
        <f>IF(O45=1,$G45,"")</f>
      </c>
      <c r="Q45" s="48">
        <f>IF($E45&lt;&gt;"felony","",IF($E45="felony",IF($F45="bench",1,"")))</f>
      </c>
      <c r="R45" s="48">
        <f>IF(Q45=1,$G45,"")</f>
      </c>
      <c r="S45" s="48">
        <f>IF($E45&lt;&gt;"domestic","",IF($E45="domestic",IF($F45="jury",1,"")))</f>
      </c>
      <c r="T45" s="48">
        <f>IF(S45=1,$G45,"")</f>
      </c>
      <c r="U45" s="48">
        <f>IF($E45&lt;&gt;"domestic","",IF($E45="domestic",IF($F45="bench",1,"")))</f>
      </c>
      <c r="V45" s="48">
        <f>IF(U45=1,$G45,"")</f>
      </c>
      <c r="W45" s="24"/>
      <c r="X45" s="33"/>
      <c r="Y45" s="33"/>
      <c r="Z45" s="33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3" customFormat="1" ht="15" customHeight="1" thickBot="1">
      <c r="A46" s="24"/>
      <c r="B46" s="30"/>
      <c r="C46" s="31"/>
      <c r="D46" s="33"/>
      <c r="E46" s="24"/>
      <c r="F46" s="24"/>
      <c r="G46" s="24"/>
      <c r="H46" s="17"/>
      <c r="I46" s="17"/>
      <c r="J46" s="1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3"/>
      <c r="Y46" s="33"/>
      <c r="Z46" s="33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3" customFormat="1" ht="30" customHeight="1" thickBot="1">
      <c r="A47" s="24"/>
      <c r="B47" s="30"/>
      <c r="C47" s="31"/>
      <c r="D47" s="32"/>
      <c r="E47" s="99"/>
      <c r="F47" s="99"/>
      <c r="G47" s="99"/>
      <c r="H47" s="17"/>
      <c r="I47" s="17"/>
      <c r="J47" s="17"/>
      <c r="K47" s="49" t="str">
        <f aca="true" t="shared" si="12" ref="K47:V47">+K18</f>
        <v>Civil-Jury</v>
      </c>
      <c r="L47" s="49" t="str">
        <f t="shared" si="12"/>
        <v>Number of Trial Dates Set</v>
      </c>
      <c r="M47" s="49" t="str">
        <f t="shared" si="12"/>
        <v>Civil-Bench</v>
      </c>
      <c r="N47" s="49" t="str">
        <f t="shared" si="12"/>
        <v>Number of Trial Dates Set</v>
      </c>
      <c r="O47" s="49" t="str">
        <f t="shared" si="12"/>
        <v>Felony-Jury</v>
      </c>
      <c r="P47" s="49" t="str">
        <f t="shared" si="12"/>
        <v>Number of Trial Dates Set</v>
      </c>
      <c r="Q47" s="49" t="str">
        <f t="shared" si="12"/>
        <v>Felony-Bench</v>
      </c>
      <c r="R47" s="49" t="str">
        <f t="shared" si="12"/>
        <v>Number of Trial Dates Set</v>
      </c>
      <c r="S47" s="49" t="str">
        <f t="shared" si="12"/>
        <v>Domestic-Jury</v>
      </c>
      <c r="T47" s="49" t="str">
        <f t="shared" si="12"/>
        <v>Number of Trial Dates Set</v>
      </c>
      <c r="U47" s="49" t="str">
        <f t="shared" si="12"/>
        <v>Domestic-Bench</v>
      </c>
      <c r="V47" s="49" t="str">
        <f t="shared" si="12"/>
        <v>Number of Trial Dates Set</v>
      </c>
      <c r="W47" s="50"/>
      <c r="X47" s="41"/>
      <c r="Y47" s="33"/>
      <c r="Z47" s="33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3" customFormat="1" ht="15" customHeight="1" thickBot="1">
      <c r="A48" s="24"/>
      <c r="B48" s="30"/>
      <c r="C48" s="31"/>
      <c r="D48" s="32"/>
      <c r="E48" s="100">
        <f>COUNTIF(($E$21:$E$45),"civil")</f>
        <v>4</v>
      </c>
      <c r="F48" s="100">
        <f>COUNTIF(($E$21:$E$45),"felony")</f>
        <v>5</v>
      </c>
      <c r="G48" s="100">
        <f>COUNTIF(($E$21:$E$45),"domestic")</f>
        <v>3</v>
      </c>
      <c r="H48" s="17"/>
      <c r="I48" s="17"/>
      <c r="J48" s="17" t="s">
        <v>40</v>
      </c>
      <c r="K48" s="51">
        <f>SUM(K21:K45)</f>
        <v>1</v>
      </c>
      <c r="L48" s="52">
        <f>IF(K48=0,"",SUM(L21:L45)/K48)</f>
        <v>1</v>
      </c>
      <c r="M48" s="51">
        <f>SUM(M21:M45)</f>
        <v>3</v>
      </c>
      <c r="N48" s="52">
        <f>IF(M48=0,"",SUM(N21:N45)/M48)</f>
        <v>8.333333333333334</v>
      </c>
      <c r="O48" s="51">
        <f>SUM(O21:O45)</f>
        <v>4</v>
      </c>
      <c r="P48" s="52">
        <f>IF(O48=0,"",SUM(P21:P45)/O48)</f>
        <v>3.5</v>
      </c>
      <c r="Q48" s="51">
        <f>SUM(Q21:Q45)</f>
        <v>1</v>
      </c>
      <c r="R48" s="52">
        <f>IF(Q48=0,"",SUM(R21:R45)/Q48)</f>
        <v>2</v>
      </c>
      <c r="S48" s="51">
        <f>SUM(S21:S45)</f>
        <v>1</v>
      </c>
      <c r="T48" s="52">
        <f>IF(S48=0,"",SUM(T21:T45)/S48)</f>
        <v>9</v>
      </c>
      <c r="U48" s="51">
        <f>SUM(U21:U45)</f>
        <v>2</v>
      </c>
      <c r="V48" s="52">
        <f>IF(U48=0,"",SUM(V21:V45)/U48)</f>
        <v>2.5</v>
      </c>
      <c r="W48" s="34"/>
      <c r="X48" s="41"/>
      <c r="Y48" s="33"/>
      <c r="Z48" s="33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s="3" customFormat="1" ht="15" customHeight="1" thickBot="1">
      <c r="A49" s="24"/>
      <c r="B49" s="30"/>
      <c r="C49" s="31"/>
      <c r="D49" s="32"/>
      <c r="E49" s="101"/>
      <c r="F49" s="101"/>
      <c r="G49" s="101"/>
      <c r="H49" s="17"/>
      <c r="I49" s="17"/>
      <c r="J49" s="17" t="s">
        <v>39</v>
      </c>
      <c r="K49" s="53"/>
      <c r="L49" s="54">
        <f>+K48/SUM($E$48:$G$48)</f>
        <v>0.08333333333333333</v>
      </c>
      <c r="M49" s="53"/>
      <c r="N49" s="54">
        <f>+M48/SUM($E$48:$G$48)</f>
        <v>0.25</v>
      </c>
      <c r="O49" s="53"/>
      <c r="P49" s="54">
        <f>+O48/SUM($E$48:$G$48)</f>
        <v>0.3333333333333333</v>
      </c>
      <c r="Q49" s="53"/>
      <c r="R49" s="54">
        <f>+Q48/SUM($E$48:$G$48)</f>
        <v>0.08333333333333333</v>
      </c>
      <c r="S49" s="53"/>
      <c r="T49" s="54">
        <f>+S48/SUM($E$48:$G$48)</f>
        <v>0.08333333333333333</v>
      </c>
      <c r="U49" s="53"/>
      <c r="V49" s="54">
        <f>+U48/SUM($E$48:$G$48)</f>
        <v>0.16666666666666666</v>
      </c>
      <c r="W49" s="34"/>
      <c r="X49" s="41"/>
      <c r="Y49" s="33"/>
      <c r="Z49" s="33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3" customFormat="1" ht="15" customHeight="1">
      <c r="A50" s="24"/>
      <c r="B50" s="30"/>
      <c r="C50" s="31"/>
      <c r="D50" s="32"/>
      <c r="E50" s="55"/>
      <c r="F50" s="55"/>
      <c r="G50" s="55"/>
      <c r="H50" s="17"/>
      <c r="I50" s="17"/>
      <c r="J50" s="17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34"/>
      <c r="X50" s="41"/>
      <c r="Y50" s="33"/>
      <c r="Z50" s="33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26" s="6" customFormat="1" ht="15" customHeight="1">
      <c r="A51" s="33"/>
      <c r="B51" s="30"/>
      <c r="C51" s="31"/>
      <c r="D51" s="32"/>
      <c r="E51" s="33"/>
      <c r="F51" s="56"/>
      <c r="G51" s="33"/>
      <c r="H51" s="17"/>
      <c r="I51" s="17"/>
      <c r="J51" s="17"/>
      <c r="K51" s="57" t="s">
        <v>29</v>
      </c>
      <c r="L51" s="56">
        <f>COUNTIF((L$21:L$45),1)</f>
        <v>1</v>
      </c>
      <c r="M51" s="57"/>
      <c r="N51" s="56">
        <f>COUNTIF((N$21:N$45),1)</f>
        <v>0</v>
      </c>
      <c r="O51" s="57"/>
      <c r="P51" s="56">
        <f>COUNTIF((P$21:P$45),1)</f>
        <v>0</v>
      </c>
      <c r="Q51" s="57"/>
      <c r="R51" s="56">
        <f>COUNTIF((R$21:R$45),1)</f>
        <v>0</v>
      </c>
      <c r="S51" s="57"/>
      <c r="T51" s="56">
        <f>COUNTIF((T$21:T$45),1)</f>
        <v>0</v>
      </c>
      <c r="U51" s="57"/>
      <c r="V51" s="56">
        <f>COUNTIF((V$21:V$45),1)</f>
        <v>1</v>
      </c>
      <c r="W51" s="34"/>
      <c r="X51" s="33"/>
      <c r="Y51" s="33"/>
      <c r="Z51" s="33"/>
    </row>
    <row r="52" spans="1:26" s="6" customFormat="1" ht="15" customHeight="1">
      <c r="A52" s="33"/>
      <c r="B52" s="30"/>
      <c r="C52" s="31"/>
      <c r="D52" s="58"/>
      <c r="E52" s="56"/>
      <c r="F52" s="56"/>
      <c r="G52" s="33"/>
      <c r="H52" s="17"/>
      <c r="I52" s="17"/>
      <c r="J52" s="17"/>
      <c r="K52" s="57" t="s">
        <v>30</v>
      </c>
      <c r="L52" s="56">
        <f>COUNTIF((L$21:L$45),2)</f>
        <v>0</v>
      </c>
      <c r="M52" s="57"/>
      <c r="N52" s="56">
        <f>COUNTIF((N$21:N$45),2)</f>
        <v>0</v>
      </c>
      <c r="O52" s="57"/>
      <c r="P52" s="56">
        <f>COUNTIF((P$21:P$45),2)</f>
        <v>2</v>
      </c>
      <c r="Q52" s="57"/>
      <c r="R52" s="56">
        <f>COUNTIF((R$21:R$45),2)</f>
        <v>1</v>
      </c>
      <c r="S52" s="57"/>
      <c r="T52" s="56">
        <f>COUNTIF((T$21:T$45),2)</f>
        <v>0</v>
      </c>
      <c r="U52" s="57"/>
      <c r="V52" s="56">
        <f>COUNTIF((V$21:V$45),2)</f>
        <v>0</v>
      </c>
      <c r="W52" s="34"/>
      <c r="X52" s="33"/>
      <c r="Y52" s="33"/>
      <c r="Z52" s="33"/>
    </row>
    <row r="53" spans="1:26" s="6" customFormat="1" ht="15" customHeight="1">
      <c r="A53" s="33"/>
      <c r="B53" s="30"/>
      <c r="C53" s="31"/>
      <c r="D53" s="58"/>
      <c r="E53" s="56"/>
      <c r="F53" s="57"/>
      <c r="G53" s="33"/>
      <c r="H53" s="17"/>
      <c r="I53" s="17"/>
      <c r="J53" s="17"/>
      <c r="K53" s="57" t="s">
        <v>31</v>
      </c>
      <c r="L53" s="56">
        <f>COUNTIF((L$21:L$45),3)</f>
        <v>0</v>
      </c>
      <c r="M53" s="57"/>
      <c r="N53" s="56">
        <f>COUNTIF((N$21:N$45),3)</f>
        <v>0</v>
      </c>
      <c r="O53" s="57"/>
      <c r="P53" s="56">
        <f>COUNTIF((P$21:P$45),3)</f>
        <v>0</v>
      </c>
      <c r="Q53" s="57"/>
      <c r="R53" s="56">
        <f>COUNTIF((R$21:R$45),3)</f>
        <v>0</v>
      </c>
      <c r="S53" s="57"/>
      <c r="T53" s="56">
        <f>COUNTIF((T$21:T$45),3)</f>
        <v>0</v>
      </c>
      <c r="U53" s="57"/>
      <c r="V53" s="56">
        <f>COUNTIF((V$21:V$45),3)</f>
        <v>0</v>
      </c>
      <c r="W53" s="34"/>
      <c r="X53" s="33"/>
      <c r="Y53" s="33"/>
      <c r="Z53" s="33"/>
    </row>
    <row r="54" spans="1:26" s="6" customFormat="1" ht="15" customHeight="1">
      <c r="A54" s="33"/>
      <c r="B54" s="30"/>
      <c r="C54" s="31"/>
      <c r="D54" s="32"/>
      <c r="E54" s="33"/>
      <c r="F54" s="57"/>
      <c r="G54" s="33"/>
      <c r="H54" s="17"/>
      <c r="I54" s="17"/>
      <c r="J54" s="17"/>
      <c r="K54" s="57" t="s">
        <v>38</v>
      </c>
      <c r="L54" s="56">
        <f>COUNTIF((L$21:L$45),4)</f>
        <v>0</v>
      </c>
      <c r="M54" s="57"/>
      <c r="N54" s="56">
        <f>COUNTIF((N$21:N$45),4)</f>
        <v>0</v>
      </c>
      <c r="O54" s="57"/>
      <c r="P54" s="56">
        <f>COUNTIF((P$21:P$45),4)</f>
        <v>1</v>
      </c>
      <c r="Q54" s="57"/>
      <c r="R54" s="56">
        <f>COUNTIF((R$21:R$45),4)</f>
        <v>0</v>
      </c>
      <c r="S54" s="57"/>
      <c r="T54" s="56">
        <f>COUNTIF((T$21:T$45),4)</f>
        <v>0</v>
      </c>
      <c r="U54" s="57"/>
      <c r="V54" s="56">
        <f>COUNTIF((V$21:V$45),4)</f>
        <v>1</v>
      </c>
      <c r="W54" s="34"/>
      <c r="X54" s="33"/>
      <c r="Y54" s="33"/>
      <c r="Z54" s="33"/>
    </row>
    <row r="55" spans="1:26" s="6" customFormat="1" ht="15" customHeight="1">
      <c r="A55" s="33"/>
      <c r="B55" s="30"/>
      <c r="C55" s="31"/>
      <c r="D55" s="32"/>
      <c r="E55" s="33"/>
      <c r="F55" s="57"/>
      <c r="G55" s="33"/>
      <c r="H55" s="17"/>
      <c r="I55" s="17"/>
      <c r="J55" s="17"/>
      <c r="K55" s="57" t="s">
        <v>32</v>
      </c>
      <c r="L55" s="56">
        <f>COUNTIF((L$21:L$45),5)</f>
        <v>0</v>
      </c>
      <c r="M55" s="57"/>
      <c r="N55" s="56">
        <f>COUNTIF((N$21:N$45),5)</f>
        <v>0</v>
      </c>
      <c r="O55" s="57"/>
      <c r="P55" s="56">
        <f>COUNTIF((P$21:P$45),5)</f>
        <v>0</v>
      </c>
      <c r="Q55" s="57"/>
      <c r="R55" s="56">
        <f>COUNTIF((R$21:R$45),5)</f>
        <v>0</v>
      </c>
      <c r="S55" s="57"/>
      <c r="T55" s="56">
        <f>COUNTIF((T$21:T$45),5)</f>
        <v>0</v>
      </c>
      <c r="U55" s="57"/>
      <c r="V55" s="56">
        <f>COUNTIF((V$21:V$45),5)</f>
        <v>0</v>
      </c>
      <c r="W55" s="34"/>
      <c r="X55" s="33"/>
      <c r="Y55" s="33"/>
      <c r="Z55" s="33"/>
    </row>
    <row r="56" spans="1:26" s="6" customFormat="1" ht="15" customHeight="1">
      <c r="A56" s="33"/>
      <c r="B56" s="30"/>
      <c r="C56" s="31"/>
      <c r="D56" s="32"/>
      <c r="E56" s="57"/>
      <c r="F56" s="57"/>
      <c r="G56" s="33"/>
      <c r="H56" s="33"/>
      <c r="I56" s="33"/>
      <c r="J56" s="33"/>
      <c r="K56" s="57" t="s">
        <v>33</v>
      </c>
      <c r="L56" s="56">
        <f>COUNTIF((L$21:L$45),6)</f>
        <v>0</v>
      </c>
      <c r="M56" s="57"/>
      <c r="N56" s="56">
        <f>COUNTIF((N$21:N$45),6)</f>
        <v>0</v>
      </c>
      <c r="O56" s="57"/>
      <c r="P56" s="56">
        <f>COUNTIF((P$21:P$45),6)</f>
        <v>1</v>
      </c>
      <c r="Q56" s="57"/>
      <c r="R56" s="56">
        <f>COUNTIF((R$21:R$45),6)</f>
        <v>0</v>
      </c>
      <c r="S56" s="57"/>
      <c r="T56" s="56">
        <f>COUNTIF((T$21:T$45),6)</f>
        <v>0</v>
      </c>
      <c r="U56" s="57"/>
      <c r="V56" s="56">
        <f>COUNTIF((V$21:V$45),6)</f>
        <v>0</v>
      </c>
      <c r="W56" s="34"/>
      <c r="X56" s="33"/>
      <c r="Y56" s="33"/>
      <c r="Z56" s="33"/>
    </row>
    <row r="57" spans="1:26" s="6" customFormat="1" ht="15" customHeight="1">
      <c r="A57" s="33"/>
      <c r="B57" s="30"/>
      <c r="C57" s="31"/>
      <c r="D57" s="32"/>
      <c r="E57" s="57"/>
      <c r="F57" s="57"/>
      <c r="G57" s="33"/>
      <c r="H57" s="33"/>
      <c r="I57" s="33"/>
      <c r="J57" s="33"/>
      <c r="K57" s="57" t="s">
        <v>34</v>
      </c>
      <c r="L57" s="56">
        <f>COUNTIF((L$21:L$45),7)</f>
        <v>0</v>
      </c>
      <c r="M57" s="57"/>
      <c r="N57" s="56">
        <f>COUNTIF((N$21:N$45),7)</f>
        <v>1</v>
      </c>
      <c r="O57" s="57"/>
      <c r="P57" s="56">
        <f>COUNTIF((P$21:P$45),7)</f>
        <v>0</v>
      </c>
      <c r="Q57" s="57"/>
      <c r="R57" s="56">
        <f>COUNTIF((R$21:R$45),7)</f>
        <v>0</v>
      </c>
      <c r="S57" s="57"/>
      <c r="T57" s="56">
        <f>COUNTIF((T$21:T$45),7)</f>
        <v>0</v>
      </c>
      <c r="U57" s="57"/>
      <c r="V57" s="56">
        <f>COUNTIF((V$21:V$45),7)</f>
        <v>0</v>
      </c>
      <c r="W57" s="34"/>
      <c r="X57" s="33"/>
      <c r="Y57" s="33"/>
      <c r="Z57" s="33"/>
    </row>
    <row r="58" spans="1:26" s="6" customFormat="1" ht="15" customHeight="1">
      <c r="A58" s="33"/>
      <c r="B58" s="30"/>
      <c r="C58" s="31"/>
      <c r="D58" s="32"/>
      <c r="E58" s="57"/>
      <c r="F58" s="57"/>
      <c r="G58" s="33"/>
      <c r="H58" s="33"/>
      <c r="I58" s="33"/>
      <c r="J58" s="33"/>
      <c r="K58" s="57" t="s">
        <v>35</v>
      </c>
      <c r="L58" s="56">
        <f>COUNTIF((L$21:L$45),8)</f>
        <v>0</v>
      </c>
      <c r="M58" s="57"/>
      <c r="N58" s="56">
        <f>COUNTIF((N$21:N$45),8)</f>
        <v>1</v>
      </c>
      <c r="O58" s="57"/>
      <c r="P58" s="56">
        <f>COUNTIF((P$21:P$45),8)</f>
        <v>0</v>
      </c>
      <c r="Q58" s="57"/>
      <c r="R58" s="56">
        <f>COUNTIF((R$21:R$45),8)</f>
        <v>0</v>
      </c>
      <c r="S58" s="57"/>
      <c r="T58" s="56">
        <f>COUNTIF((T$21:T$45),8)</f>
        <v>0</v>
      </c>
      <c r="U58" s="57"/>
      <c r="V58" s="56">
        <f>COUNTIF((V$21:V$45),8)</f>
        <v>0</v>
      </c>
      <c r="W58" s="34"/>
      <c r="X58" s="33"/>
      <c r="Y58" s="33"/>
      <c r="Z58" s="33"/>
    </row>
    <row r="59" spans="1:26" s="6" customFormat="1" ht="15" customHeight="1">
      <c r="A59" s="33"/>
      <c r="B59" s="30"/>
      <c r="C59" s="31"/>
      <c r="D59" s="32"/>
      <c r="E59" s="57"/>
      <c r="F59" s="57"/>
      <c r="G59" s="33"/>
      <c r="H59" s="33"/>
      <c r="I59" s="33"/>
      <c r="J59" s="33"/>
      <c r="K59" s="57" t="s">
        <v>36</v>
      </c>
      <c r="L59" s="56">
        <f>COUNTIF((L$21:L$45),9)</f>
        <v>0</v>
      </c>
      <c r="M59" s="57"/>
      <c r="N59" s="56">
        <f>COUNTIF((N$21:N$45),9)</f>
        <v>0</v>
      </c>
      <c r="O59" s="57"/>
      <c r="P59" s="56">
        <f>COUNTIF((P$21:P$45),9)</f>
        <v>0</v>
      </c>
      <c r="Q59" s="57"/>
      <c r="R59" s="56">
        <f>COUNTIF((R$21:R$45),9)</f>
        <v>0</v>
      </c>
      <c r="S59" s="57"/>
      <c r="T59" s="56">
        <f>COUNTIF((T$21:T$45),9)</f>
        <v>1</v>
      </c>
      <c r="U59" s="57"/>
      <c r="V59" s="56">
        <f>COUNTIF((V$21:V$45),9)</f>
        <v>0</v>
      </c>
      <c r="W59" s="34"/>
      <c r="X59" s="33"/>
      <c r="Y59" s="33"/>
      <c r="Z59" s="33"/>
    </row>
    <row r="60" spans="1:26" s="6" customFormat="1" ht="15" customHeight="1">
      <c r="A60" s="33"/>
      <c r="B60" s="30"/>
      <c r="C60" s="31"/>
      <c r="D60" s="32"/>
      <c r="E60" s="57"/>
      <c r="F60" s="57"/>
      <c r="G60" s="33"/>
      <c r="H60" s="33"/>
      <c r="I60" s="33"/>
      <c r="J60" s="33"/>
      <c r="K60" s="57" t="s">
        <v>37</v>
      </c>
      <c r="L60" s="56">
        <f>COUNTIF((L$21:L$45),10)</f>
        <v>0</v>
      </c>
      <c r="M60" s="57"/>
      <c r="N60" s="56">
        <f>COUNTIF((N$21:N$45),10)</f>
        <v>1</v>
      </c>
      <c r="O60" s="57"/>
      <c r="P60" s="56">
        <f>COUNTIF((P$21:P$45),10)</f>
        <v>0</v>
      </c>
      <c r="Q60" s="57"/>
      <c r="R60" s="56">
        <f>COUNTIF((R$21:R$45),10)</f>
        <v>0</v>
      </c>
      <c r="S60" s="57"/>
      <c r="T60" s="56">
        <f>COUNTIF((T$21:T$45),10)</f>
        <v>0</v>
      </c>
      <c r="U60" s="57"/>
      <c r="V60" s="56">
        <f>COUNTIF((V$21:V$45),10)</f>
        <v>0</v>
      </c>
      <c r="W60" s="34"/>
      <c r="X60" s="33"/>
      <c r="Y60" s="33"/>
      <c r="Z60" s="33"/>
    </row>
    <row r="61" spans="1:26" s="6" customFormat="1" ht="15" customHeight="1">
      <c r="A61" s="33"/>
      <c r="B61" s="30"/>
      <c r="C61" s="31"/>
      <c r="D61" s="32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34"/>
      <c r="X61" s="33"/>
      <c r="Y61" s="33"/>
      <c r="Z61" s="33"/>
    </row>
    <row r="62" spans="1:26" s="6" customFormat="1" ht="15" customHeight="1">
      <c r="A62" s="33"/>
      <c r="B62" s="30"/>
      <c r="C62" s="31"/>
      <c r="D62" s="32"/>
      <c r="E62" s="57"/>
      <c r="F62" s="57"/>
      <c r="G62" s="57"/>
      <c r="H62" s="57"/>
      <c r="I62" s="57"/>
      <c r="J62" s="57"/>
      <c r="K62" s="57" t="s">
        <v>29</v>
      </c>
      <c r="L62" s="59">
        <f>+L51</f>
        <v>1</v>
      </c>
      <c r="M62" s="57"/>
      <c r="N62" s="59">
        <f>+N51</f>
        <v>0</v>
      </c>
      <c r="O62" s="57"/>
      <c r="P62" s="59">
        <f aca="true" t="shared" si="13" ref="P62:P71">+P51</f>
        <v>0</v>
      </c>
      <c r="Q62" s="57"/>
      <c r="R62" s="59">
        <f aca="true" t="shared" si="14" ref="R62:R71">+R51</f>
        <v>0</v>
      </c>
      <c r="S62" s="57"/>
      <c r="T62" s="59">
        <f aca="true" t="shared" si="15" ref="T62:T71">+T51</f>
        <v>0</v>
      </c>
      <c r="U62" s="57"/>
      <c r="V62" s="59">
        <f aca="true" t="shared" si="16" ref="V62:V71">+V51</f>
        <v>1</v>
      </c>
      <c r="W62" s="34"/>
      <c r="X62" s="33"/>
      <c r="Y62" s="33"/>
      <c r="Z62" s="33"/>
    </row>
    <row r="63" spans="1:26" s="6" customFormat="1" ht="15" customHeight="1">
      <c r="A63" s="33"/>
      <c r="B63" s="30"/>
      <c r="C63" s="31"/>
      <c r="D63" s="32"/>
      <c r="E63" s="57"/>
      <c r="F63" s="57"/>
      <c r="G63" s="57"/>
      <c r="H63" s="57"/>
      <c r="I63" s="57"/>
      <c r="J63" s="57"/>
      <c r="K63" s="57" t="s">
        <v>30</v>
      </c>
      <c r="L63" s="59">
        <f aca="true" t="shared" si="17" ref="L63:N71">+L52</f>
        <v>0</v>
      </c>
      <c r="M63" s="57"/>
      <c r="N63" s="59">
        <f t="shared" si="17"/>
        <v>0</v>
      </c>
      <c r="O63" s="57"/>
      <c r="P63" s="59">
        <f t="shared" si="13"/>
        <v>2</v>
      </c>
      <c r="Q63" s="57"/>
      <c r="R63" s="59">
        <f t="shared" si="14"/>
        <v>1</v>
      </c>
      <c r="S63" s="57"/>
      <c r="T63" s="59">
        <f t="shared" si="15"/>
        <v>0</v>
      </c>
      <c r="U63" s="57"/>
      <c r="V63" s="59">
        <f t="shared" si="16"/>
        <v>0</v>
      </c>
      <c r="W63" s="34"/>
      <c r="X63" s="33"/>
      <c r="Y63" s="33"/>
      <c r="Z63" s="33"/>
    </row>
    <row r="64" spans="1:26" s="6" customFormat="1" ht="15" customHeight="1">
      <c r="A64" s="33"/>
      <c r="B64" s="30"/>
      <c r="C64" s="31"/>
      <c r="D64" s="32"/>
      <c r="E64" s="57"/>
      <c r="F64" s="57"/>
      <c r="G64" s="57"/>
      <c r="H64" s="57"/>
      <c r="I64" s="57"/>
      <c r="J64" s="57"/>
      <c r="K64" s="57" t="s">
        <v>31</v>
      </c>
      <c r="L64" s="59">
        <f t="shared" si="17"/>
        <v>0</v>
      </c>
      <c r="M64" s="57"/>
      <c r="N64" s="59">
        <f t="shared" si="17"/>
        <v>0</v>
      </c>
      <c r="O64" s="57"/>
      <c r="P64" s="59">
        <f t="shared" si="13"/>
        <v>0</v>
      </c>
      <c r="Q64" s="57"/>
      <c r="R64" s="59">
        <f t="shared" si="14"/>
        <v>0</v>
      </c>
      <c r="S64" s="57"/>
      <c r="T64" s="59">
        <f t="shared" si="15"/>
        <v>0</v>
      </c>
      <c r="U64" s="57"/>
      <c r="V64" s="59">
        <f t="shared" si="16"/>
        <v>0</v>
      </c>
      <c r="W64" s="34"/>
      <c r="X64" s="33"/>
      <c r="Y64" s="33"/>
      <c r="Z64" s="33"/>
    </row>
    <row r="65" spans="1:26" s="6" customFormat="1" ht="15" customHeight="1">
      <c r="A65" s="33"/>
      <c r="B65" s="30"/>
      <c r="C65" s="31"/>
      <c r="D65" s="32"/>
      <c r="E65" s="57"/>
      <c r="F65" s="57"/>
      <c r="G65" s="57"/>
      <c r="H65" s="57"/>
      <c r="I65" s="57"/>
      <c r="J65" s="57"/>
      <c r="K65" s="57" t="s">
        <v>38</v>
      </c>
      <c r="L65" s="59">
        <f t="shared" si="17"/>
        <v>0</v>
      </c>
      <c r="M65" s="57"/>
      <c r="N65" s="59">
        <f t="shared" si="17"/>
        <v>0</v>
      </c>
      <c r="O65" s="57"/>
      <c r="P65" s="59">
        <f t="shared" si="13"/>
        <v>1</v>
      </c>
      <c r="Q65" s="57"/>
      <c r="R65" s="59">
        <f t="shared" si="14"/>
        <v>0</v>
      </c>
      <c r="S65" s="57"/>
      <c r="T65" s="59">
        <f t="shared" si="15"/>
        <v>0</v>
      </c>
      <c r="U65" s="57"/>
      <c r="V65" s="59">
        <f t="shared" si="16"/>
        <v>1</v>
      </c>
      <c r="W65" s="34"/>
      <c r="X65" s="33"/>
      <c r="Y65" s="33"/>
      <c r="Z65" s="33"/>
    </row>
    <row r="66" spans="1:26" s="6" customFormat="1" ht="15" customHeight="1">
      <c r="A66" s="33"/>
      <c r="B66" s="30"/>
      <c r="C66" s="31"/>
      <c r="D66" s="33"/>
      <c r="E66" s="33"/>
      <c r="F66" s="33"/>
      <c r="G66" s="33"/>
      <c r="H66" s="33"/>
      <c r="I66" s="33"/>
      <c r="J66" s="33"/>
      <c r="K66" s="57" t="s">
        <v>32</v>
      </c>
      <c r="L66" s="59">
        <f t="shared" si="17"/>
        <v>0</v>
      </c>
      <c r="M66" s="33"/>
      <c r="N66" s="59">
        <f t="shared" si="17"/>
        <v>0</v>
      </c>
      <c r="O66" s="33"/>
      <c r="P66" s="59">
        <f t="shared" si="13"/>
        <v>0</v>
      </c>
      <c r="Q66" s="33"/>
      <c r="R66" s="59">
        <f t="shared" si="14"/>
        <v>0</v>
      </c>
      <c r="S66" s="33"/>
      <c r="T66" s="59">
        <f t="shared" si="15"/>
        <v>0</v>
      </c>
      <c r="U66" s="33"/>
      <c r="V66" s="59">
        <f t="shared" si="16"/>
        <v>0</v>
      </c>
      <c r="W66" s="33"/>
      <c r="X66" s="33"/>
      <c r="Y66" s="33"/>
      <c r="Z66" s="33"/>
    </row>
    <row r="67" spans="1:26" s="6" customFormat="1" ht="15" customHeight="1">
      <c r="A67" s="33"/>
      <c r="B67" s="60"/>
      <c r="C67" s="61"/>
      <c r="D67" s="61"/>
      <c r="E67" s="33"/>
      <c r="F67" s="33"/>
      <c r="G67" s="33"/>
      <c r="H67" s="33"/>
      <c r="I67" s="33"/>
      <c r="J67" s="33"/>
      <c r="K67" s="57" t="s">
        <v>33</v>
      </c>
      <c r="L67" s="59">
        <f t="shared" si="17"/>
        <v>0</v>
      </c>
      <c r="M67" s="33"/>
      <c r="N67" s="59">
        <f t="shared" si="17"/>
        <v>0</v>
      </c>
      <c r="O67" s="33"/>
      <c r="P67" s="59">
        <f t="shared" si="13"/>
        <v>1</v>
      </c>
      <c r="Q67" s="33"/>
      <c r="R67" s="59">
        <f t="shared" si="14"/>
        <v>0</v>
      </c>
      <c r="S67" s="33"/>
      <c r="T67" s="59">
        <f t="shared" si="15"/>
        <v>0</v>
      </c>
      <c r="U67" s="33"/>
      <c r="V67" s="59">
        <f t="shared" si="16"/>
        <v>0</v>
      </c>
      <c r="W67" s="33"/>
      <c r="X67" s="33"/>
      <c r="Y67" s="33"/>
      <c r="Z67" s="33"/>
    </row>
    <row r="68" spans="1:26" s="3" customFormat="1" ht="15" customHeight="1">
      <c r="A68" s="24"/>
      <c r="B68" s="32"/>
      <c r="C68" s="24"/>
      <c r="D68" s="24"/>
      <c r="E68" s="17"/>
      <c r="F68" s="17"/>
      <c r="G68" s="17"/>
      <c r="H68" s="17"/>
      <c r="I68" s="17"/>
      <c r="J68" s="17"/>
      <c r="K68" s="57" t="s">
        <v>34</v>
      </c>
      <c r="L68" s="59">
        <f t="shared" si="17"/>
        <v>0</v>
      </c>
      <c r="M68" s="17"/>
      <c r="N68" s="59">
        <f t="shared" si="17"/>
        <v>1</v>
      </c>
      <c r="O68" s="17"/>
      <c r="P68" s="59">
        <f t="shared" si="13"/>
        <v>0</v>
      </c>
      <c r="Q68" s="17"/>
      <c r="R68" s="59">
        <f t="shared" si="14"/>
        <v>0</v>
      </c>
      <c r="S68" s="17"/>
      <c r="T68" s="59">
        <f t="shared" si="15"/>
        <v>0</v>
      </c>
      <c r="U68" s="17"/>
      <c r="V68" s="59">
        <f t="shared" si="16"/>
        <v>0</v>
      </c>
      <c r="W68" s="17"/>
      <c r="X68" s="24"/>
      <c r="Y68" s="24"/>
      <c r="Z68" s="24"/>
    </row>
    <row r="69" spans="1:26" s="3" customFormat="1" ht="15" customHeight="1">
      <c r="A69" s="24"/>
      <c r="B69" s="24"/>
      <c r="C69" s="24"/>
      <c r="D69" s="24"/>
      <c r="E69" s="17"/>
      <c r="F69" s="17"/>
      <c r="G69" s="17"/>
      <c r="H69" s="17"/>
      <c r="I69" s="17"/>
      <c r="J69" s="17"/>
      <c r="K69" s="57" t="s">
        <v>35</v>
      </c>
      <c r="L69" s="59">
        <f t="shared" si="17"/>
        <v>0</v>
      </c>
      <c r="M69" s="17"/>
      <c r="N69" s="59">
        <f t="shared" si="17"/>
        <v>1</v>
      </c>
      <c r="O69" s="17"/>
      <c r="P69" s="59">
        <f t="shared" si="13"/>
        <v>0</v>
      </c>
      <c r="Q69" s="17"/>
      <c r="R69" s="59">
        <f t="shared" si="14"/>
        <v>0</v>
      </c>
      <c r="S69" s="17"/>
      <c r="T69" s="59">
        <f t="shared" si="15"/>
        <v>0</v>
      </c>
      <c r="U69" s="17"/>
      <c r="V69" s="59">
        <f t="shared" si="16"/>
        <v>0</v>
      </c>
      <c r="W69" s="17"/>
      <c r="X69" s="24"/>
      <c r="Y69" s="24"/>
      <c r="Z69" s="24"/>
    </row>
    <row r="70" spans="1:26" s="3" customFormat="1" ht="15" customHeight="1">
      <c r="A70" s="24"/>
      <c r="B70" s="24"/>
      <c r="C70" s="24"/>
      <c r="D70" s="24"/>
      <c r="E70" s="17"/>
      <c r="F70" s="17"/>
      <c r="G70" s="17"/>
      <c r="H70" s="17"/>
      <c r="I70" s="17"/>
      <c r="J70" s="17"/>
      <c r="K70" s="57" t="s">
        <v>36</v>
      </c>
      <c r="L70" s="59">
        <f t="shared" si="17"/>
        <v>0</v>
      </c>
      <c r="M70" s="17"/>
      <c r="N70" s="59">
        <f t="shared" si="17"/>
        <v>0</v>
      </c>
      <c r="O70" s="17"/>
      <c r="P70" s="59">
        <f t="shared" si="13"/>
        <v>0</v>
      </c>
      <c r="Q70" s="17"/>
      <c r="R70" s="59">
        <f t="shared" si="14"/>
        <v>0</v>
      </c>
      <c r="S70" s="17"/>
      <c r="T70" s="59">
        <f t="shared" si="15"/>
        <v>1</v>
      </c>
      <c r="U70" s="17"/>
      <c r="V70" s="59">
        <f t="shared" si="16"/>
        <v>0</v>
      </c>
      <c r="W70" s="17"/>
      <c r="X70" s="24"/>
      <c r="Y70" s="24"/>
      <c r="Z70" s="24"/>
    </row>
    <row r="71" spans="1:26" s="3" customFormat="1" ht="15" customHeight="1">
      <c r="A71" s="24"/>
      <c r="B71" s="24"/>
      <c r="C71" s="24"/>
      <c r="D71" s="24"/>
      <c r="E71" s="17"/>
      <c r="F71" s="17"/>
      <c r="G71" s="17"/>
      <c r="H71" s="17"/>
      <c r="I71" s="17"/>
      <c r="J71" s="17"/>
      <c r="K71" s="57" t="s">
        <v>37</v>
      </c>
      <c r="L71" s="59">
        <f t="shared" si="17"/>
        <v>0</v>
      </c>
      <c r="M71" s="17"/>
      <c r="N71" s="59">
        <f t="shared" si="17"/>
        <v>1</v>
      </c>
      <c r="O71" s="17"/>
      <c r="P71" s="59">
        <f t="shared" si="13"/>
        <v>0</v>
      </c>
      <c r="Q71" s="17"/>
      <c r="R71" s="59">
        <f t="shared" si="14"/>
        <v>0</v>
      </c>
      <c r="S71" s="17"/>
      <c r="T71" s="59">
        <f t="shared" si="15"/>
        <v>0</v>
      </c>
      <c r="U71" s="17"/>
      <c r="V71" s="59">
        <f t="shared" si="16"/>
        <v>0</v>
      </c>
      <c r="W71" s="17"/>
      <c r="X71" s="24"/>
      <c r="Y71" s="24"/>
      <c r="Z71" s="24"/>
    </row>
    <row r="72" spans="1:26" s="3" customFormat="1" ht="15" customHeight="1">
      <c r="A72" s="24"/>
      <c r="B72" s="24"/>
      <c r="C72" s="24"/>
      <c r="D72" s="2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59">
        <f>IF(P61=0,"",P61)</f>
      </c>
      <c r="Q72" s="17"/>
      <c r="R72" s="17"/>
      <c r="S72" s="17"/>
      <c r="T72" s="17"/>
      <c r="U72" s="17"/>
      <c r="V72" s="17"/>
      <c r="W72" s="17"/>
      <c r="X72" s="24"/>
      <c r="Y72" s="24"/>
      <c r="Z72" s="24"/>
    </row>
    <row r="73" spans="1:26" s="3" customFormat="1" ht="15" customHeight="1">
      <c r="A73" s="24"/>
      <c r="B73" s="24"/>
      <c r="C73" s="24"/>
      <c r="D73" s="2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4"/>
      <c r="Y73" s="24"/>
      <c r="Z73" s="24"/>
    </row>
    <row r="74" spans="1:26" s="3" customFormat="1" ht="15" customHeight="1">
      <c r="A74" s="24"/>
      <c r="B74" s="24"/>
      <c r="C74" s="24"/>
      <c r="D74" s="2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24"/>
      <c r="Y74" s="24"/>
      <c r="Z74" s="24"/>
    </row>
    <row r="75" spans="1:26" s="3" customFormat="1" ht="15" customHeight="1">
      <c r="A75" s="24"/>
      <c r="B75" s="24"/>
      <c r="C75" s="24"/>
      <c r="D75" s="2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24"/>
      <c r="Y75" s="24"/>
      <c r="Z75" s="24"/>
    </row>
    <row r="76" spans="1:26" s="3" customFormat="1" ht="15" customHeight="1">
      <c r="A76" s="24"/>
      <c r="B76" s="24"/>
      <c r="C76" s="24"/>
      <c r="D76" s="2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24"/>
      <c r="Y76" s="24"/>
      <c r="Z76" s="24"/>
    </row>
    <row r="77" spans="1:26" s="3" customFormat="1" ht="15" customHeight="1">
      <c r="A77" s="24"/>
      <c r="B77" s="24"/>
      <c r="C77" s="24"/>
      <c r="D77" s="2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4"/>
      <c r="Y77" s="24"/>
      <c r="Z77" s="24"/>
    </row>
    <row r="78" spans="1:26" s="3" customFormat="1" ht="15" customHeight="1">
      <c r="A78" s="24"/>
      <c r="B78" s="24"/>
      <c r="C78" s="24"/>
      <c r="D78" s="2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24"/>
      <c r="Y78" s="24"/>
      <c r="Z78" s="24"/>
    </row>
    <row r="79" spans="1:26" s="3" customFormat="1" ht="15" customHeight="1">
      <c r="A79" s="24"/>
      <c r="B79" s="24"/>
      <c r="C79" s="24"/>
      <c r="D79" s="2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24"/>
      <c r="Y79" s="24"/>
      <c r="Z79" s="24"/>
    </row>
    <row r="80" spans="1:26" s="3" customFormat="1" ht="15" customHeight="1">
      <c r="A80" s="24"/>
      <c r="B80" s="24"/>
      <c r="C80" s="24"/>
      <c r="D80" s="2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4"/>
      <c r="Y80" s="24"/>
      <c r="Z80" s="24"/>
    </row>
    <row r="81" spans="1:26" s="3" customFormat="1" ht="15" customHeight="1">
      <c r="A81" s="24"/>
      <c r="B81" s="24"/>
      <c r="C81" s="24"/>
      <c r="D81" s="2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24"/>
      <c r="Y81" s="24"/>
      <c r="Z81" s="24"/>
    </row>
    <row r="82" spans="1:26" s="3" customFormat="1" ht="15" customHeight="1">
      <c r="A82" s="24"/>
      <c r="B82" s="24"/>
      <c r="C82" s="24"/>
      <c r="D82" s="2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4"/>
      <c r="Y82" s="24"/>
      <c r="Z82" s="24"/>
    </row>
    <row r="83" spans="1:26" s="3" customFormat="1" ht="15" customHeight="1">
      <c r="A83" s="24"/>
      <c r="B83" s="24"/>
      <c r="C83" s="24"/>
      <c r="D83" s="2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24"/>
      <c r="Y83" s="24"/>
      <c r="Z83" s="24"/>
    </row>
    <row r="84" spans="1:26" s="3" customFormat="1" ht="15" customHeight="1">
      <c r="A84" s="24"/>
      <c r="B84" s="24"/>
      <c r="C84" s="24"/>
      <c r="D84" s="2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24"/>
      <c r="Y84" s="24"/>
      <c r="Z84" s="24"/>
    </row>
    <row r="85" spans="1:26" s="3" customFormat="1" ht="15" customHeight="1">
      <c r="A85" s="24"/>
      <c r="B85" s="24"/>
      <c r="C85" s="24"/>
      <c r="D85" s="2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4"/>
      <c r="Y85" s="24"/>
      <c r="Z85" s="24"/>
    </row>
    <row r="86" spans="1:26" s="3" customFormat="1" ht="15" customHeight="1">
      <c r="A86" s="24"/>
      <c r="B86" s="24"/>
      <c r="C86" s="24"/>
      <c r="D86" s="2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24"/>
      <c r="Y86" s="24"/>
      <c r="Z86" s="24"/>
    </row>
    <row r="87" spans="1:26" s="3" customFormat="1" ht="15" customHeight="1">
      <c r="A87" s="24"/>
      <c r="B87" s="24"/>
      <c r="C87" s="24"/>
      <c r="D87" s="2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24"/>
      <c r="Y87" s="24"/>
      <c r="Z87" s="24"/>
    </row>
    <row r="88" spans="1:26" s="3" customFormat="1" ht="15" customHeight="1">
      <c r="A88" s="24"/>
      <c r="B88" s="24"/>
      <c r="C88" s="24"/>
      <c r="D88" s="2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24"/>
      <c r="Y88" s="24"/>
      <c r="Z88" s="24"/>
    </row>
    <row r="89" spans="1:26" s="3" customFormat="1" ht="15" customHeight="1">
      <c r="A89" s="24"/>
      <c r="B89" s="24"/>
      <c r="C89" s="24"/>
      <c r="D89" s="2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24"/>
      <c r="Y89" s="24"/>
      <c r="Z89" s="24"/>
    </row>
    <row r="90" spans="1:26" s="3" customFormat="1" ht="15" customHeight="1">
      <c r="A90" s="24"/>
      <c r="B90" s="24"/>
      <c r="C90" s="24"/>
      <c r="D90" s="2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24"/>
      <c r="Y90" s="24"/>
      <c r="Z90" s="24"/>
    </row>
    <row r="91" spans="1:26" s="3" customFormat="1" ht="15" customHeight="1">
      <c r="A91" s="24"/>
      <c r="B91" s="24"/>
      <c r="C91" s="24"/>
      <c r="D91" s="2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24"/>
      <c r="Y91" s="24"/>
      <c r="Z91" s="24"/>
    </row>
    <row r="92" spans="1:26" s="3" customFormat="1" ht="15" customHeight="1">
      <c r="A92" s="24"/>
      <c r="B92" s="24"/>
      <c r="C92" s="24"/>
      <c r="D92" s="2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24"/>
      <c r="Y92" s="24"/>
      <c r="Z92" s="24"/>
    </row>
    <row r="93" spans="1:26" s="3" customFormat="1" ht="15" customHeight="1">
      <c r="A93" s="24"/>
      <c r="B93" s="24"/>
      <c r="C93" s="24"/>
      <c r="D93" s="2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24"/>
      <c r="Y93" s="24"/>
      <c r="Z93" s="24"/>
    </row>
    <row r="94" spans="1:26" s="3" customFormat="1" ht="15" customHeight="1">
      <c r="A94" s="24"/>
      <c r="B94" s="24"/>
      <c r="C94" s="24"/>
      <c r="D94" s="2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24"/>
      <c r="Y94" s="24"/>
      <c r="Z94" s="24"/>
    </row>
    <row r="95" spans="1:26" s="3" customFormat="1" ht="15" customHeight="1">
      <c r="A95" s="24"/>
      <c r="B95" s="24"/>
      <c r="C95" s="24"/>
      <c r="D95" s="2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24"/>
      <c r="Y95" s="24"/>
      <c r="Z95" s="24"/>
    </row>
    <row r="96" spans="1:26" s="3" customFormat="1" ht="15" customHeight="1">
      <c r="A96" s="24"/>
      <c r="B96" s="24"/>
      <c r="C96" s="24"/>
      <c r="D96" s="2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24"/>
      <c r="Y96" s="24"/>
      <c r="Z96" s="24"/>
    </row>
    <row r="97" spans="1:26" s="3" customFormat="1" ht="15" customHeight="1">
      <c r="A97" s="24"/>
      <c r="B97" s="24"/>
      <c r="C97" s="24"/>
      <c r="D97" s="2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24"/>
      <c r="Y97" s="24"/>
      <c r="Z97" s="24"/>
    </row>
    <row r="98" spans="1:26" s="3" customFormat="1" ht="15" customHeight="1">
      <c r="A98" s="24"/>
      <c r="B98" s="24"/>
      <c r="C98" s="24"/>
      <c r="D98" s="2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24"/>
      <c r="Y98" s="24"/>
      <c r="Z98" s="24"/>
    </row>
    <row r="99" spans="1:26" s="3" customFormat="1" ht="15" customHeight="1">
      <c r="A99" s="24"/>
      <c r="B99" s="24"/>
      <c r="C99" s="24"/>
      <c r="D99" s="2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24"/>
      <c r="Y99" s="24"/>
      <c r="Z99" s="24"/>
    </row>
    <row r="100" spans="1:26" s="3" customFormat="1" ht="15" customHeight="1">
      <c r="A100" s="24"/>
      <c r="B100" s="24"/>
      <c r="C100" s="24"/>
      <c r="D100" s="2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24"/>
      <c r="Y100" s="24"/>
      <c r="Z100" s="24"/>
    </row>
    <row r="101" spans="1:26" s="3" customFormat="1" ht="15" customHeight="1">
      <c r="A101" s="24"/>
      <c r="B101" s="24"/>
      <c r="C101" s="24"/>
      <c r="D101" s="2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24"/>
      <c r="Y101" s="24"/>
      <c r="Z101" s="24"/>
    </row>
    <row r="102" spans="1:26" s="3" customFormat="1" ht="15" customHeight="1">
      <c r="A102" s="24"/>
      <c r="B102" s="24"/>
      <c r="C102" s="24"/>
      <c r="D102" s="2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24"/>
      <c r="Y102" s="24"/>
      <c r="Z102" s="24"/>
    </row>
    <row r="103" spans="1:26" s="3" customFormat="1" ht="15" customHeight="1">
      <c r="A103" s="24"/>
      <c r="B103" s="24"/>
      <c r="C103" s="24"/>
      <c r="D103" s="2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24"/>
      <c r="Y103" s="24"/>
      <c r="Z103" s="24"/>
    </row>
    <row r="104" spans="1:26" s="3" customFormat="1" ht="15" customHeight="1">
      <c r="A104" s="24"/>
      <c r="B104" s="24"/>
      <c r="C104" s="24"/>
      <c r="D104" s="2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24"/>
      <c r="Y104" s="24"/>
      <c r="Z104" s="24"/>
    </row>
    <row r="105" spans="1:26" s="3" customFormat="1" ht="15" customHeight="1">
      <c r="A105" s="24"/>
      <c r="B105" s="24"/>
      <c r="C105" s="24"/>
      <c r="D105" s="2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24"/>
      <c r="Y105" s="24"/>
      <c r="Z105" s="24"/>
    </row>
    <row r="106" spans="1:26" s="3" customFormat="1" ht="15" customHeight="1">
      <c r="A106" s="24"/>
      <c r="B106" s="24"/>
      <c r="C106" s="24"/>
      <c r="D106" s="2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24"/>
      <c r="Y106" s="24"/>
      <c r="Z106" s="24"/>
    </row>
    <row r="107" spans="1:26" s="3" customFormat="1" ht="15" customHeight="1">
      <c r="A107" s="24"/>
      <c r="B107" s="24"/>
      <c r="C107" s="24"/>
      <c r="D107" s="2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24"/>
      <c r="Y107" s="24"/>
      <c r="Z107" s="24"/>
    </row>
    <row r="108" spans="1:26" s="3" customFormat="1" ht="15" customHeight="1">
      <c r="A108" s="24"/>
      <c r="B108" s="24"/>
      <c r="C108" s="24"/>
      <c r="D108" s="2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24"/>
      <c r="Y108" s="24"/>
      <c r="Z108" s="24"/>
    </row>
    <row r="109" spans="1:26" s="3" customFormat="1" ht="15" customHeight="1">
      <c r="A109" s="24"/>
      <c r="B109" s="24"/>
      <c r="C109" s="24"/>
      <c r="D109" s="2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24"/>
      <c r="Y109" s="24"/>
      <c r="Z109" s="24"/>
    </row>
    <row r="110" spans="1:26" s="3" customFormat="1" ht="15" customHeight="1">
      <c r="A110" s="24"/>
      <c r="B110" s="24"/>
      <c r="C110" s="24"/>
      <c r="D110" s="2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24"/>
      <c r="Y110" s="24"/>
      <c r="Z110" s="24"/>
    </row>
    <row r="111" spans="1:26" s="3" customFormat="1" ht="15" customHeight="1">
      <c r="A111" s="24"/>
      <c r="B111" s="24"/>
      <c r="C111" s="24"/>
      <c r="D111" s="2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24"/>
      <c r="Y111" s="24"/>
      <c r="Z111" s="24"/>
    </row>
    <row r="112" spans="1:26" s="3" customFormat="1" ht="15" customHeight="1">
      <c r="A112" s="24"/>
      <c r="B112" s="24"/>
      <c r="C112" s="24"/>
      <c r="D112" s="2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24"/>
      <c r="Y112" s="24"/>
      <c r="Z112" s="24"/>
    </row>
    <row r="113" spans="1:26" s="3" customFormat="1" ht="15" customHeight="1">
      <c r="A113" s="24"/>
      <c r="B113" s="24"/>
      <c r="C113" s="24"/>
      <c r="D113" s="2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24"/>
      <c r="Y113" s="24"/>
      <c r="Z113" s="24"/>
    </row>
    <row r="114" spans="1:26" s="3" customFormat="1" ht="15" customHeight="1">
      <c r="A114" s="24"/>
      <c r="B114" s="24"/>
      <c r="C114" s="24"/>
      <c r="D114" s="2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24"/>
      <c r="Y114" s="24"/>
      <c r="Z114" s="24"/>
    </row>
    <row r="115" spans="5:23" s="3" customFormat="1" ht="15" customHeight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5:23" s="3" customFormat="1" ht="15" customHeight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5:23" s="3" customFormat="1" ht="15" customHeight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5:23" s="3" customFormat="1" ht="15" customHeight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5:23" s="3" customFormat="1" ht="15" customHeight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5:23" s="3" customFormat="1" ht="15" customHeight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5:23" s="3" customFormat="1" ht="15" customHeight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5:23" s="3" customFormat="1" ht="15" customHeight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5:23" s="3" customFormat="1" ht="15" customHeight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5:23" s="3" customFormat="1" ht="15" customHeight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5:23" s="3" customFormat="1" ht="15" customHeight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5:23" s="3" customFormat="1" ht="15" customHeight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5:23" s="3" customFormat="1" ht="15" customHeight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5:23" s="3" customFormat="1" ht="15" customHeight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5:23" s="3" customFormat="1" ht="15" customHeight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5:23" s="3" customFormat="1" ht="15" customHeight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5:23" s="3" customFormat="1" ht="15" customHeight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5:23" s="3" customFormat="1" ht="15" customHeight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5:23" s="3" customFormat="1" ht="15" customHeight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5:23" s="3" customFormat="1" ht="15" customHeight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5:23" s="3" customFormat="1" ht="15" customHeight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5:23" s="3" customFormat="1" ht="15" customHeight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5:23" s="3" customFormat="1" ht="15" customHeight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5:23" s="3" customFormat="1" ht="15" customHeight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5:23" s="3" customFormat="1" ht="15" customHeight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5:23" s="3" customFormat="1" ht="15" customHeight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5:23" s="3" customFormat="1" ht="15" customHeight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5:23" s="3" customFormat="1" ht="15" customHeight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5:23" s="3" customFormat="1" ht="15" customHeight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5:23" s="3" customFormat="1" ht="15" customHeight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5:23" s="3" customFormat="1" ht="15" customHeight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5:23" s="3" customFormat="1" ht="15" customHeight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5:23" s="3" customFormat="1" ht="15" customHeight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5:23" s="3" customFormat="1" ht="15" customHeight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5:23" s="3" customFormat="1" ht="15" customHeight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5:23" s="3" customFormat="1" ht="15" customHeight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5:23" s="3" customFormat="1" ht="15" customHeight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5:23" s="3" customFormat="1" ht="15" customHeight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5:23" s="3" customFormat="1" ht="15" customHeight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5:23" s="3" customFormat="1" ht="15" customHeight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5:23" s="3" customFormat="1" ht="15" customHeight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5:23" s="3" customFormat="1" ht="15" customHeight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5:23" s="3" customFormat="1" ht="15" customHeight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5:23" s="3" customFormat="1" ht="15" customHeight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5:23" s="3" customFormat="1" ht="15" customHeight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5:23" s="3" customFormat="1" ht="15" customHeight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5:23" s="3" customFormat="1" ht="15" customHeight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5:23" s="3" customFormat="1" ht="15" customHeight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5:23" s="3" customFormat="1" ht="15" customHeight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5:23" s="3" customFormat="1" ht="15" customHeight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5:23" s="3" customFormat="1" ht="15" customHeight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5:23" s="3" customFormat="1" ht="15" customHeight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5:23" s="3" customFormat="1" ht="15" customHeight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5:23" s="3" customFormat="1" ht="15" customHeight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5:23" s="3" customFormat="1" ht="15" customHeight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5:23" s="3" customFormat="1" ht="15" customHeight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5:23" s="3" customFormat="1" ht="15" customHeight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5:23" s="3" customFormat="1" ht="15" customHeight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5:23" s="3" customFormat="1" ht="15" customHeight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5:23" s="3" customFormat="1" ht="15" customHeight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5:23" s="3" customFormat="1" ht="15" customHeight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5:23" s="3" customFormat="1" ht="15" customHeight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5:23" s="3" customFormat="1" ht="15" customHeight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5:23" s="3" customFormat="1" ht="15" customHeight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5:23" s="3" customFormat="1" ht="15" customHeight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5:23" s="3" customFormat="1" ht="15" customHeight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5:23" s="3" customFormat="1" ht="15" customHeight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5:23" s="3" customFormat="1" ht="15" customHeight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5:23" s="3" customFormat="1" ht="15" customHeight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5:23" s="3" customFormat="1" ht="15" customHeight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5:23" s="3" customFormat="1" ht="15" customHeight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5:23" s="3" customFormat="1" ht="15" customHeight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5:23" s="3" customFormat="1" ht="15" customHeight="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5:23" s="3" customFormat="1" ht="15" customHeight="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5:23" s="3" customFormat="1" ht="15" customHeight="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5:23" s="3" customFormat="1" ht="15" customHeight="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5:23" s="3" customFormat="1" ht="15" customHeight="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5:23" s="3" customFormat="1" ht="15" customHeight="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5:23" s="3" customFormat="1" ht="15" customHeight="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5:23" s="3" customFormat="1" ht="15" customHeight="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5:23" s="3" customFormat="1" ht="15" customHeight="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5:23" s="3" customFormat="1" ht="15" customHeight="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5:23" s="3" customFormat="1" ht="15" customHeight="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5:23" s="3" customFormat="1" ht="15" customHeight="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5:23" s="3" customFormat="1" ht="15" customHeight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5:23" s="3" customFormat="1" ht="15" customHeight="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5:23" s="3" customFormat="1" ht="15" customHeight="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5:23" s="3" customFormat="1" ht="15" customHeight="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5:23" s="3" customFormat="1" ht="15" customHeight="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5:23" s="3" customFormat="1" ht="15" customHeight="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5:23" s="3" customFormat="1" ht="15" customHeight="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5:23" s="3" customFormat="1" ht="15" customHeight="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5:23" s="3" customFormat="1" ht="15" customHeight="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5:23" s="3" customFormat="1" ht="15" customHeight="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5:23" s="3" customFormat="1" ht="15" customHeight="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5:23" s="3" customFormat="1" ht="15" customHeight="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5:23" s="3" customFormat="1" ht="15" customHeight="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5:23" s="3" customFormat="1" ht="15" customHeight="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5:23" s="3" customFormat="1" ht="15" customHeight="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5:23" s="3" customFormat="1" ht="15" customHeight="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5:23" s="3" customFormat="1" ht="15" customHeight="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5:23" s="3" customFormat="1" ht="15" customHeight="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5:23" s="3" customFormat="1" ht="15" customHeight="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5:23" s="3" customFormat="1" ht="15" customHeight="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5:23" s="3" customFormat="1" ht="15" customHeight="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5:23" s="3" customFormat="1" ht="15" customHeight="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5:23" s="3" customFormat="1" ht="15" customHeight="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5:23" s="3" customFormat="1" ht="15" customHeight="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5:23" s="3" customFormat="1" ht="15" customHeight="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5:23" s="3" customFormat="1" ht="15" customHeight="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5:23" s="3" customFormat="1" ht="15" customHeight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5:23" s="3" customFormat="1" ht="15" customHeight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5:23" s="3" customFormat="1" ht="15" customHeight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5:23" s="3" customFormat="1" ht="15" customHeight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5:23" s="3" customFormat="1" ht="15" customHeight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5:23" s="3" customFormat="1" ht="15" customHeight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5:23" s="3" customFormat="1" ht="15" customHeight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5:23" s="3" customFormat="1" ht="15" customHeight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5:23" s="3" customFormat="1" ht="15" customHeight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5:23" s="3" customFormat="1" ht="15" customHeight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5:23" s="3" customFormat="1" ht="15" customHeight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5:23" s="3" customFormat="1" ht="15" customHeight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5:23" s="3" customFormat="1" ht="15" customHeight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5:23" s="3" customFormat="1" ht="15" customHeight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5:23" s="3" customFormat="1" ht="15" customHeight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5:23" s="3" customFormat="1" ht="15" customHeight="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5:23" s="3" customFormat="1" ht="15" customHeight="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5:23" s="3" customFormat="1" ht="15" customHeight="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5:23" s="3" customFormat="1" ht="15" customHeight="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5:23" s="3" customFormat="1" ht="15" customHeight="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5:23" s="3" customFormat="1" ht="15" customHeight="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5:23" s="3" customFormat="1" ht="15" customHeight="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5:23" s="3" customFormat="1" ht="15" customHeight="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5:23" s="3" customFormat="1" ht="15" customHeight="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5:23" s="3" customFormat="1" ht="15" customHeight="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5:23" s="3" customFormat="1" ht="15" customHeight="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5:23" s="3" customFormat="1" ht="15" customHeight="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5:23" s="3" customFormat="1" ht="15" customHeight="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5:23" s="3" customFormat="1" ht="15" customHeight="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5:23" s="3" customFormat="1" ht="15" customHeight="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5:23" s="3" customFormat="1" ht="15" customHeight="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5:23" s="3" customFormat="1" ht="15" customHeight="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5:23" s="3" customFormat="1" ht="15" customHeight="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5:23" s="3" customFormat="1" ht="15" customHeight="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5:23" s="3" customFormat="1" ht="15" customHeight="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5:23" s="3" customFormat="1" ht="15" customHeight="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5:23" s="3" customFormat="1" ht="15" customHeight="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5:23" s="3" customFormat="1" ht="15" customHeight="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5:23" s="3" customFormat="1" ht="15" customHeight="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5:23" s="3" customFormat="1" ht="15" customHeight="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5:23" s="3" customFormat="1" ht="15" customHeight="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5:23" s="3" customFormat="1" ht="15" customHeight="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5:23" s="3" customFormat="1" ht="15" customHeight="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5:23" s="3" customFormat="1" ht="15" customHeight="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5:23" s="3" customFormat="1" ht="15" customHeight="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5:23" s="3" customFormat="1" ht="15" customHeight="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5:23" s="3" customFormat="1" ht="15" customHeight="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5:23" s="3" customFormat="1" ht="15" customHeight="1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5:23" s="3" customFormat="1" ht="15" customHeight="1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5:23" s="3" customFormat="1" ht="15" customHeight="1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5:23" s="3" customFormat="1" ht="15" customHeight="1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5:23" s="3" customFormat="1" ht="15" customHeight="1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5:23" s="3" customFormat="1" ht="15" customHeight="1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5:23" s="3" customFormat="1" ht="15" customHeight="1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5:23" s="3" customFormat="1" ht="15" customHeight="1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5:23" s="3" customFormat="1" ht="15" customHeight="1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5:23" s="3" customFormat="1" ht="15" customHeight="1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5:23" s="3" customFormat="1" ht="15" customHeight="1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5:23" s="3" customFormat="1" ht="15" customHeight="1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5:23" s="3" customFormat="1" ht="15" customHeight="1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5:23" s="3" customFormat="1" ht="15" customHeight="1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5:23" s="3" customFormat="1" ht="15" customHeight="1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5:23" s="3" customFormat="1" ht="15" customHeight="1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5:23" s="3" customFormat="1" ht="15" customHeight="1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5:23" s="3" customFormat="1" ht="15" customHeight="1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5:23" s="3" customFormat="1" ht="15" customHeight="1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5:23" s="3" customFormat="1" ht="15" customHeight="1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5:23" s="3" customFormat="1" ht="15" customHeight="1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5:23" s="3" customFormat="1" ht="15" customHeight="1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5:23" s="3" customFormat="1" ht="15" customHeight="1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5:23" s="3" customFormat="1" ht="15" customHeight="1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5:23" s="3" customFormat="1" ht="15" customHeight="1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5:23" s="3" customFormat="1" ht="15" customHeight="1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5:23" s="3" customFormat="1" ht="15" customHeight="1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5:23" s="3" customFormat="1" ht="15" customHeight="1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5:23" s="3" customFormat="1" ht="15" customHeight="1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5:23" s="3" customFormat="1" ht="15" customHeight="1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5:23" s="3" customFormat="1" ht="15" customHeight="1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5:23" s="3" customFormat="1" ht="15" customHeight="1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5:23" s="3" customFormat="1" ht="15" customHeight="1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5:23" s="3" customFormat="1" ht="15" customHeight="1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5:23" s="3" customFormat="1" ht="15" customHeight="1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5:23" s="3" customFormat="1" ht="15" customHeight="1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5:23" s="3" customFormat="1" ht="15" customHeight="1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5:23" s="3" customFormat="1" ht="15" customHeight="1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5:23" s="3" customFormat="1" ht="15" customHeight="1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5:23" s="3" customFormat="1" ht="15" customHeight="1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5:23" s="3" customFormat="1" ht="15" customHeight="1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5:23" s="3" customFormat="1" ht="15" customHeight="1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5:23" s="3" customFormat="1" ht="15" customHeight="1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5:23" s="3" customFormat="1" ht="15" customHeight="1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5:23" s="3" customFormat="1" ht="15" customHeight="1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5:23" s="3" customFormat="1" ht="15" customHeight="1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5:23" s="3" customFormat="1" ht="15" customHeight="1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5:23" s="3" customFormat="1" ht="15" customHeight="1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5:23" s="3" customFormat="1" ht="15" customHeight="1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5:23" s="3" customFormat="1" ht="15" customHeight="1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5:23" s="3" customFormat="1" ht="15" customHeight="1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5:23" s="3" customFormat="1" ht="15" customHeight="1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5:23" s="3" customFormat="1" ht="15" customHeight="1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5:23" s="3" customFormat="1" ht="15" customHeight="1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5:23" s="3" customFormat="1" ht="15" customHeight="1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5:23" s="3" customFormat="1" ht="15" customHeight="1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5:23" s="3" customFormat="1" ht="15" customHeight="1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5:23" s="3" customFormat="1" ht="15" customHeight="1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5:23" s="3" customFormat="1" ht="15" customHeight="1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5:23" s="3" customFormat="1" ht="15" customHeight="1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5:23" s="3" customFormat="1" ht="15" customHeight="1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5:23" s="3" customFormat="1" ht="15" customHeight="1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5:23" s="3" customFormat="1" ht="15" customHeight="1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5:23" s="3" customFormat="1" ht="15" customHeight="1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5:23" s="3" customFormat="1" ht="15" customHeight="1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5:23" s="3" customFormat="1" ht="15" customHeight="1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5:23" s="3" customFormat="1" ht="15" customHeight="1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5:23" s="3" customFormat="1" ht="15" customHeight="1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5:23" s="3" customFormat="1" ht="15" customHeight="1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5:23" s="3" customFormat="1" ht="15" customHeight="1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5:23" s="3" customFormat="1" ht="15" customHeight="1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5:23" s="3" customFormat="1" ht="15" customHeight="1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5:23" s="3" customFormat="1" ht="15" customHeight="1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5:23" s="3" customFormat="1" ht="15" customHeight="1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5:23" s="3" customFormat="1" ht="15" customHeight="1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5:23" s="3" customFormat="1" ht="15" customHeight="1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5:23" s="3" customFormat="1" ht="15" customHeight="1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5:23" s="3" customFormat="1" ht="15" customHeight="1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5:23" s="3" customFormat="1" ht="15" customHeight="1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5:23" s="3" customFormat="1" ht="15" customHeight="1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5:23" s="3" customFormat="1" ht="15" customHeight="1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5:23" s="3" customFormat="1" ht="15" customHeight="1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5:23" s="3" customFormat="1" ht="15" customHeight="1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5:23" s="3" customFormat="1" ht="15" customHeight="1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5:23" s="3" customFormat="1" ht="15" customHeight="1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5:23" s="3" customFormat="1" ht="15" customHeight="1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5:23" s="3" customFormat="1" ht="15" customHeight="1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5:23" s="3" customFormat="1" ht="15" customHeight="1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5:23" s="3" customFormat="1" ht="15" customHeight="1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5:23" s="3" customFormat="1" ht="15" customHeight="1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5:23" s="3" customFormat="1" ht="15" customHeight="1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5:23" s="3" customFormat="1" ht="15" customHeight="1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5:23" s="3" customFormat="1" ht="15" customHeight="1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5:23" s="3" customFormat="1" ht="15" customHeight="1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5:23" s="3" customFormat="1" ht="15" customHeight="1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5:23" s="3" customFormat="1" ht="15" customHeight="1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5:23" s="3" customFormat="1" ht="15" customHeight="1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5:23" s="3" customFormat="1" ht="15" customHeight="1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5:23" s="3" customFormat="1" ht="15" customHeight="1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5:23" s="3" customFormat="1" ht="15" customHeight="1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5:23" s="3" customFormat="1" ht="15" customHeight="1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5:23" s="3" customFormat="1" ht="15" customHeight="1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5:23" s="3" customFormat="1" ht="15" customHeight="1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5:23" s="3" customFormat="1" ht="15" customHeight="1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5:23" s="3" customFormat="1" ht="15" customHeight="1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5:23" s="3" customFormat="1" ht="15" customHeight="1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5:23" s="3" customFormat="1" ht="15" customHeight="1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5:23" s="3" customFormat="1" ht="15" customHeight="1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5:23" s="3" customFormat="1" ht="15" customHeight="1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5:23" s="3" customFormat="1" ht="15" customHeight="1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5:23" s="3" customFormat="1" ht="15" customHeight="1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5:23" s="3" customFormat="1" ht="15" customHeight="1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5:23" s="3" customFormat="1" ht="15" customHeight="1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5:23" s="3" customFormat="1" ht="15" customHeight="1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5:23" s="3" customFormat="1" ht="15" customHeight="1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5:23" s="3" customFormat="1" ht="15" customHeight="1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5:23" s="3" customFormat="1" ht="15" customHeight="1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5:23" s="3" customFormat="1" ht="15" customHeight="1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5:23" s="3" customFormat="1" ht="15" customHeight="1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5:23" s="3" customFormat="1" ht="15" customHeight="1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5:23" s="3" customFormat="1" ht="15" customHeight="1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5:23" s="3" customFormat="1" ht="15" customHeight="1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5:23" s="3" customFormat="1" ht="15" customHeight="1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5:23" s="3" customFormat="1" ht="15" customHeight="1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5:23" s="3" customFormat="1" ht="15" customHeight="1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5:23" s="3" customFormat="1" ht="15" customHeight="1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5:23" s="3" customFormat="1" ht="15" customHeight="1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5:23" s="3" customFormat="1" ht="15" customHeight="1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5:23" s="3" customFormat="1" ht="15" customHeight="1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5:23" s="3" customFormat="1" ht="15" customHeight="1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5:23" s="3" customFormat="1" ht="15" customHeight="1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5:23" s="3" customFormat="1" ht="15" customHeight="1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5:23" s="3" customFormat="1" ht="15" customHeight="1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5:23" s="3" customFormat="1" ht="15" customHeight="1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5:23" s="3" customFormat="1" ht="15" customHeight="1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5:23" s="3" customFormat="1" ht="15" customHeight="1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5:23" s="3" customFormat="1" ht="15" customHeight="1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5:23" s="3" customFormat="1" ht="15" customHeight="1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5:23" s="3" customFormat="1" ht="15" customHeight="1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5:23" s="3" customFormat="1" ht="15" customHeight="1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5:23" s="3" customFormat="1" ht="15" customHeight="1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5:23" s="3" customFormat="1" ht="15" customHeight="1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5:23" s="3" customFormat="1" ht="15" customHeight="1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5:23" s="3" customFormat="1" ht="15" customHeight="1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5:23" s="3" customFormat="1" ht="15" customHeight="1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5:23" s="3" customFormat="1" ht="15" customHeight="1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5:23" s="3" customFormat="1" ht="15" customHeight="1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5:23" s="3" customFormat="1" ht="15" customHeight="1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5:23" s="3" customFormat="1" ht="15" customHeight="1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5:23" s="3" customFormat="1" ht="15" customHeight="1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5:23" s="3" customFormat="1" ht="15" customHeight="1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5:23" s="3" customFormat="1" ht="15" customHeight="1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5:23" s="3" customFormat="1" ht="15" customHeight="1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5:23" s="3" customFormat="1" ht="15" customHeight="1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5:23" s="3" customFormat="1" ht="15" customHeight="1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5:23" s="3" customFormat="1" ht="15" customHeight="1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5:23" s="3" customFormat="1" ht="15" customHeight="1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5:23" s="3" customFormat="1" ht="15" customHeight="1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5:23" s="3" customFormat="1" ht="15" customHeight="1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5:23" s="3" customFormat="1" ht="15" customHeight="1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5:23" s="3" customFormat="1" ht="15" customHeight="1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5:23" s="3" customFormat="1" ht="15" customHeight="1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5:23" s="3" customFormat="1" ht="15" customHeight="1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5:23" s="3" customFormat="1" ht="15" customHeight="1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5:23" s="3" customFormat="1" ht="15" customHeight="1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5:23" s="3" customFormat="1" ht="15" customHeight="1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5:23" s="3" customFormat="1" ht="15" customHeight="1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5:23" s="3" customFormat="1" ht="15" customHeight="1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5:23" s="3" customFormat="1" ht="15" customHeight="1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5:23" s="3" customFormat="1" ht="15" customHeight="1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5:23" s="3" customFormat="1" ht="15" customHeight="1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5:23" s="3" customFormat="1" ht="15" customHeight="1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5:23" s="3" customFormat="1" ht="15" customHeight="1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5:23" s="3" customFormat="1" ht="15" customHeight="1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5:23" s="3" customFormat="1" ht="15" customHeight="1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5:23" s="3" customFormat="1" ht="15" customHeight="1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5:23" s="3" customFormat="1" ht="15" customHeight="1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5:23" s="3" customFormat="1" ht="15" customHeight="1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5:23" s="3" customFormat="1" ht="15" customHeight="1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5:23" s="3" customFormat="1" ht="15" customHeight="1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5:23" s="3" customFormat="1" ht="15" customHeight="1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5:23" s="3" customFormat="1" ht="15" customHeight="1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5:23" s="3" customFormat="1" ht="15" customHeight="1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5:23" s="3" customFormat="1" ht="15" customHeight="1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5:23" s="3" customFormat="1" ht="15" customHeight="1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5:23" s="3" customFormat="1" ht="15" customHeight="1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5:23" s="3" customFormat="1" ht="15" customHeight="1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5:23" s="3" customFormat="1" ht="15" customHeight="1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5:23" s="3" customFormat="1" ht="15" customHeight="1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5:23" s="3" customFormat="1" ht="15" customHeight="1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5:23" s="3" customFormat="1" ht="15" customHeight="1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5:23" s="3" customFormat="1" ht="15" customHeight="1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5:23" s="3" customFormat="1" ht="15" customHeight="1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5:23" s="3" customFormat="1" ht="15" customHeight="1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5:23" s="3" customFormat="1" ht="15" customHeight="1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5:23" s="3" customFormat="1" ht="15" customHeight="1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5:23" s="3" customFormat="1" ht="15" customHeight="1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5:23" s="3" customFormat="1" ht="15" customHeight="1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5:23" s="3" customFormat="1" ht="15" customHeight="1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5:23" s="3" customFormat="1" ht="15" customHeight="1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5:23" s="3" customFormat="1" ht="15" customHeight="1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5:23" s="3" customFormat="1" ht="15" customHeight="1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5:23" s="3" customFormat="1" ht="15" customHeight="1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5:23" s="3" customFormat="1" ht="15" customHeight="1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5:23" s="3" customFormat="1" ht="15" customHeight="1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5:23" s="3" customFormat="1" ht="15" customHeight="1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5:23" s="3" customFormat="1" ht="15" customHeight="1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5:23" s="3" customFormat="1" ht="15" customHeight="1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5:23" s="3" customFormat="1" ht="15" customHeight="1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5:23" s="3" customFormat="1" ht="15" customHeight="1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5:23" s="3" customFormat="1" ht="15" customHeight="1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5:23" s="3" customFormat="1" ht="15" customHeight="1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5:23" s="3" customFormat="1" ht="15" customHeight="1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5:23" s="3" customFormat="1" ht="15" customHeight="1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5:23" s="3" customFormat="1" ht="15" customHeight="1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5:23" s="3" customFormat="1" ht="15" customHeight="1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5:23" s="3" customFormat="1" ht="15" customHeight="1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5:23" s="3" customFormat="1" ht="15" customHeight="1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5:23" s="3" customFormat="1" ht="15" customHeight="1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5:23" s="3" customFormat="1" ht="15" customHeight="1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5:23" s="3" customFormat="1" ht="15" customHeight="1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5:23" s="3" customFormat="1" ht="15" customHeight="1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5:23" s="3" customFormat="1" ht="15" customHeight="1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5:23" s="3" customFormat="1" ht="15" customHeight="1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5:23" s="3" customFormat="1" ht="15" customHeight="1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5:23" s="3" customFormat="1" ht="15" customHeight="1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5:23" s="3" customFormat="1" ht="15" customHeight="1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5:23" s="3" customFormat="1" ht="15" customHeight="1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5:23" s="3" customFormat="1" ht="15" customHeight="1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5:23" s="3" customFormat="1" ht="15" customHeight="1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5:23" s="3" customFormat="1" ht="15" customHeight="1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5:23" s="3" customFormat="1" ht="15" customHeight="1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5:23" s="3" customFormat="1" ht="15" customHeight="1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5:23" s="3" customFormat="1" ht="15" customHeight="1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5:23" s="3" customFormat="1" ht="15" customHeight="1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5:23" s="3" customFormat="1" ht="15" customHeight="1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5:23" s="3" customFormat="1" ht="15" customHeight="1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5:23" s="3" customFormat="1" ht="15" customHeight="1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5:23" s="3" customFormat="1" ht="15" customHeight="1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5:23" s="3" customFormat="1" ht="15" customHeight="1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5:23" s="3" customFormat="1" ht="15" customHeight="1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5:23" s="3" customFormat="1" ht="15" customHeight="1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5:23" s="3" customFormat="1" ht="15" customHeight="1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5:23" s="3" customFormat="1" ht="15" customHeight="1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5:23" s="3" customFormat="1" ht="15" customHeight="1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5:23" s="3" customFormat="1" ht="15" customHeight="1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5:23" s="3" customFormat="1" ht="15" customHeight="1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5:23" s="3" customFormat="1" ht="15" customHeight="1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5:23" s="3" customFormat="1" ht="15" customHeight="1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5:23" s="3" customFormat="1" ht="15" customHeight="1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5:23" s="3" customFormat="1" ht="15" customHeight="1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5:23" s="3" customFormat="1" ht="15" customHeight="1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5:23" s="3" customFormat="1" ht="15" customHeight="1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5:23" s="3" customFormat="1" ht="15" customHeight="1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5:23" s="3" customFormat="1" ht="15" customHeight="1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5:23" s="3" customFormat="1" ht="15" customHeight="1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5:23" s="3" customFormat="1" ht="15" customHeight="1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5:23" s="3" customFormat="1" ht="15" customHeight="1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5:23" s="3" customFormat="1" ht="15" customHeight="1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5:23" s="3" customFormat="1" ht="15" customHeight="1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5:23" s="3" customFormat="1" ht="15" customHeight="1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5:23" s="3" customFormat="1" ht="15" customHeight="1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5:23" s="3" customFormat="1" ht="15" customHeight="1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5:23" s="3" customFormat="1" ht="15" customHeight="1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5:23" s="3" customFormat="1" ht="15" customHeight="1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5:23" s="3" customFormat="1" ht="15" customHeight="1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5:23" s="3" customFormat="1" ht="15" customHeight="1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5:23" s="3" customFormat="1" ht="15" customHeight="1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5:23" s="3" customFormat="1" ht="15" customHeight="1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5:23" s="3" customFormat="1" ht="11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5:23" s="3" customFormat="1" ht="11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5:23" s="3" customFormat="1" ht="11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5:23" s="3" customFormat="1" ht="11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5:23" s="3" customFormat="1" ht="11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5:23" s="3" customFormat="1" ht="11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5:23" s="3" customFormat="1" ht="11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5:23" s="3" customFormat="1" ht="11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5:23" s="3" customFormat="1" ht="11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5:23" s="3" customFormat="1" ht="11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5:23" s="3" customFormat="1" ht="11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5:23" s="3" customFormat="1" ht="11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5:23" s="3" customFormat="1" ht="11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5:23" s="3" customFormat="1" ht="11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5:23" s="3" customFormat="1" ht="11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5:23" s="3" customFormat="1" ht="11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5:23" s="3" customFormat="1" ht="11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5:23" s="3" customFormat="1" ht="11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5:23" s="3" customFormat="1" ht="11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5:23" s="3" customFormat="1" ht="11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5:23" s="3" customFormat="1" ht="11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5:23" s="3" customFormat="1" ht="11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5:23" s="3" customFormat="1" ht="11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5:23" s="3" customFormat="1" ht="11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5:23" s="3" customFormat="1" ht="11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5:23" s="3" customFormat="1" ht="11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5:23" s="3" customFormat="1" ht="11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5:23" s="3" customFormat="1" ht="11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5:23" s="3" customFormat="1" ht="11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5:23" s="3" customFormat="1" ht="11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5:23" s="3" customFormat="1" ht="11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5:23" s="3" customFormat="1" ht="11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5:23" s="3" customFormat="1" ht="11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5:23" s="3" customFormat="1" ht="11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5:23" s="3" customFormat="1" ht="11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5:23" s="3" customFormat="1" ht="11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5:23" s="3" customFormat="1" ht="11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5:23" s="3" customFormat="1" ht="11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5:23" s="3" customFormat="1" ht="11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5:23" s="3" customFormat="1" ht="11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5:23" s="3" customFormat="1" ht="11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5:23" s="3" customFormat="1" ht="11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5:23" s="3" customFormat="1" ht="11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5:23" s="3" customFormat="1" ht="11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5:23" s="3" customFormat="1" ht="11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5:23" s="3" customFormat="1" ht="11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5:23" s="3" customFormat="1" ht="11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5:23" s="3" customFormat="1" ht="11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5:23" s="3" customFormat="1" ht="11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5:23" s="3" customFormat="1" ht="11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5:23" s="3" customFormat="1" ht="11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5:23" s="3" customFormat="1" ht="11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5:23" s="3" customFormat="1" ht="11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5:23" s="3" customFormat="1" ht="11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5:23" s="3" customFormat="1" ht="11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5:23" s="3" customFormat="1" ht="11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5:23" s="3" customFormat="1" ht="11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5:23" s="3" customFormat="1" ht="11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5:23" s="3" customFormat="1" ht="11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5:23" s="3" customFormat="1" ht="11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5:23" s="3" customFormat="1" ht="11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5:23" s="3" customFormat="1" ht="11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5:23" s="3" customFormat="1" ht="11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5:23" s="3" customFormat="1" ht="11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5:23" s="3" customFormat="1" ht="11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5:23" s="3" customFormat="1" ht="11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5:23" s="3" customFormat="1" ht="11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5:23" s="3" customFormat="1" ht="11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5:23" s="3" customFormat="1" ht="11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5:23" s="3" customFormat="1" ht="11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5:23" s="3" customFormat="1" ht="11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5:23" s="3" customFormat="1" ht="11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5:23" s="3" customFormat="1" ht="11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5:23" s="3" customFormat="1" ht="11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5:23" s="3" customFormat="1" ht="11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5:23" s="3" customFormat="1" ht="11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5:23" s="3" customFormat="1" ht="11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5:23" s="3" customFormat="1" ht="11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5:23" s="3" customFormat="1" ht="11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5:23" s="3" customFormat="1" ht="11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5:23" s="3" customFormat="1" ht="11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5:23" s="3" customFormat="1" ht="11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5:23" s="3" customFormat="1" ht="11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5:23" s="3" customFormat="1" ht="11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5:23" s="3" customFormat="1" ht="11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5:23" s="3" customFormat="1" ht="11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5:23" s="3" customFormat="1" ht="11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5:23" s="3" customFormat="1" ht="11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5:23" s="3" customFormat="1" ht="11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5:23" s="3" customFormat="1" ht="11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5:23" s="3" customFormat="1" ht="11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5:23" s="3" customFormat="1" ht="11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5:23" s="3" customFormat="1" ht="11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5:23" s="3" customFormat="1" ht="11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5:23" s="3" customFormat="1" ht="11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5:23" s="3" customFormat="1" ht="11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5:23" s="3" customFormat="1" ht="11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5:23" s="3" customFormat="1" ht="11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5:23" s="3" customFormat="1" ht="11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5:23" s="3" customFormat="1" ht="11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5:23" s="3" customFormat="1" ht="11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5:23" s="3" customFormat="1" ht="11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5:23" s="3" customFormat="1" ht="11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5:23" s="3" customFormat="1" ht="11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5:23" s="3" customFormat="1" ht="11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5:23" s="3" customFormat="1" ht="11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5:23" s="3" customFormat="1" ht="11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5:23" s="3" customFormat="1" ht="11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5:23" s="3" customFormat="1" ht="11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5:23" s="3" customFormat="1" ht="11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5:23" s="3" customFormat="1" ht="11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5:23" s="3" customFormat="1" ht="11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5:23" s="3" customFormat="1" ht="11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5:23" s="3" customFormat="1" ht="11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5:23" s="3" customFormat="1" ht="11.2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5:23" s="3" customFormat="1" ht="11.2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5:23" s="3" customFormat="1" ht="11.2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5:23" s="3" customFormat="1" ht="11.2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5:23" s="3" customFormat="1" ht="11.2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5:23" s="3" customFormat="1" ht="11.2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5:23" s="3" customFormat="1" ht="11.2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5:23" s="3" customFormat="1" ht="11.2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5:23" s="3" customFormat="1" ht="11.2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5:23" s="3" customFormat="1" ht="11.2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5:23" s="3" customFormat="1" ht="11.2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5:23" s="3" customFormat="1" ht="11.2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5:23" s="3" customFormat="1" ht="11.2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5:23" s="3" customFormat="1" ht="11.2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5:23" s="3" customFormat="1" ht="11.2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5:23" s="3" customFormat="1" ht="11.2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5:23" s="3" customFormat="1" ht="11.2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5:23" s="3" customFormat="1" ht="11.2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5:23" s="3" customFormat="1" ht="11.2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5:23" s="3" customFormat="1" ht="11.2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5:23" s="3" customFormat="1" ht="11.2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5:23" s="3" customFormat="1" ht="11.2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5:23" s="3" customFormat="1" ht="11.2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5:23" s="3" customFormat="1" ht="11.2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5:23" s="3" customFormat="1" ht="11.2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5:23" s="3" customFormat="1" ht="11.2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5:23" s="3" customFormat="1" ht="11.2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5:23" s="3" customFormat="1" ht="11.2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5:23" s="3" customFormat="1" ht="11.2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5:23" s="3" customFormat="1" ht="11.2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5:23" s="3" customFormat="1" ht="11.2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5:23" s="3" customFormat="1" ht="11.2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5:23" s="3" customFormat="1" ht="11.2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5:23" s="3" customFormat="1" ht="11.2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5:23" s="3" customFormat="1" ht="11.2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5:23" s="3" customFormat="1" ht="11.2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5:23" s="3" customFormat="1" ht="11.2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5:23" s="3" customFormat="1" ht="11.2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5:23" s="3" customFormat="1" ht="11.2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5:23" s="3" customFormat="1" ht="11.2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5:23" s="3" customFormat="1" ht="11.2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5:23" s="3" customFormat="1" ht="11.2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5:23" s="3" customFormat="1" ht="11.2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5:23" s="3" customFormat="1" ht="11.2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5:23" s="3" customFormat="1" ht="11.2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5:23" s="3" customFormat="1" ht="11.2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5:23" s="3" customFormat="1" ht="11.2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5:23" s="3" customFormat="1" ht="11.2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5:23" s="3" customFormat="1" ht="11.2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5:23" s="3" customFormat="1" ht="11.2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5:23" s="3" customFormat="1" ht="11.2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5:23" s="3" customFormat="1" ht="11.2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5:23" s="3" customFormat="1" ht="11.2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5:23" s="3" customFormat="1" ht="11.2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5:23" s="3" customFormat="1" ht="11.2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5:23" s="3" customFormat="1" ht="11.2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5:23" s="3" customFormat="1" ht="11.2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5:23" s="3" customFormat="1" ht="11.2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5:23" s="3" customFormat="1" ht="11.2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5:23" s="3" customFormat="1" ht="11.2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5:23" s="3" customFormat="1" ht="11.2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5:23" s="3" customFormat="1" ht="11.2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5:23" s="3" customFormat="1" ht="11.2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5:23" s="3" customFormat="1" ht="11.2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5:23" s="3" customFormat="1" ht="11.2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5:23" s="3" customFormat="1" ht="11.2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5:23" s="3" customFormat="1" ht="11.2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5:23" s="3" customFormat="1" ht="11.2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5:23" s="3" customFormat="1" ht="11.2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5:23" s="3" customFormat="1" ht="11.2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5:23" s="3" customFormat="1" ht="11.2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5:23" s="3" customFormat="1" ht="11.2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5:23" s="3" customFormat="1" ht="11.2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5:23" s="3" customFormat="1" ht="11.2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5:23" s="3" customFormat="1" ht="11.2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5:23" s="3" customFormat="1" ht="11.2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5:23" s="3" customFormat="1" ht="11.2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5:23" s="3" customFormat="1" ht="11.2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5:23" s="3" customFormat="1" ht="11.2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5:23" s="3" customFormat="1" ht="11.2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5:23" s="3" customFormat="1" ht="11.2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5:23" s="3" customFormat="1" ht="11.2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5:23" s="3" customFormat="1" ht="11.2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5:23" s="3" customFormat="1" ht="11.2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5:23" s="3" customFormat="1" ht="11.2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5:23" s="3" customFormat="1" ht="11.2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5:23" s="3" customFormat="1" ht="11.2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5:23" s="3" customFormat="1" ht="11.2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5:23" s="3" customFormat="1" ht="11.2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5:23" s="3" customFormat="1" ht="11.2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5:23" s="3" customFormat="1" ht="11.2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5:23" s="3" customFormat="1" ht="11.2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5:23" s="3" customFormat="1" ht="11.2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5:23" s="3" customFormat="1" ht="11.2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5:23" s="3" customFormat="1" ht="11.2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5:23" s="3" customFormat="1" ht="11.2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5:23" s="3" customFormat="1" ht="11.2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5:23" s="3" customFormat="1" ht="11.2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5:23" s="3" customFormat="1" ht="11.2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5:23" s="3" customFormat="1" ht="11.2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5:23" s="3" customFormat="1" ht="11.2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5:23" s="3" customFormat="1" ht="11.2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5:23" s="3" customFormat="1" ht="11.2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5:23" s="3" customFormat="1" ht="11.2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5:23" s="3" customFormat="1" ht="11.2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5:23" s="3" customFormat="1" ht="11.2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5:23" s="3" customFormat="1" ht="11.2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5:23" s="3" customFormat="1" ht="11.2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5:23" s="3" customFormat="1" ht="11.2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5:23" s="3" customFormat="1" ht="11.2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5:23" s="3" customFormat="1" ht="11.2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5:23" s="3" customFormat="1" ht="11.2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5:23" s="3" customFormat="1" ht="11.2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5:23" s="3" customFormat="1" ht="11.2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5:23" s="3" customFormat="1" ht="11.2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5:23" s="3" customFormat="1" ht="11.2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5:23" s="3" customFormat="1" ht="11.2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5:23" s="3" customFormat="1" ht="11.2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5:23" s="3" customFormat="1" ht="11.2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5:23" s="3" customFormat="1" ht="11.2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5:23" s="3" customFormat="1" ht="11.2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5:23" s="3" customFormat="1" ht="11.2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5:23" s="3" customFormat="1" ht="11.2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5:23" s="3" customFormat="1" ht="11.2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5:23" s="3" customFormat="1" ht="11.2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5:23" s="3" customFormat="1" ht="11.2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5:23" s="3" customFormat="1" ht="11.2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5:23" s="3" customFormat="1" ht="11.2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5:23" s="3" customFormat="1" ht="11.2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5:23" s="3" customFormat="1" ht="11.2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5:23" s="3" customFormat="1" ht="11.2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5:23" s="3" customFormat="1" ht="11.2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5:23" s="3" customFormat="1" ht="11.2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5:23" s="3" customFormat="1" ht="11.2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5:23" s="3" customFormat="1" ht="11.2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5:23" s="3" customFormat="1" ht="11.2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5:23" s="3" customFormat="1" ht="11.2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5:23" s="3" customFormat="1" ht="11.2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5:23" s="3" customFormat="1" ht="11.2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5:23" s="3" customFormat="1" ht="11.2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5:23" s="3" customFormat="1" ht="11.2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5:23" s="3" customFormat="1" ht="11.2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5:23" s="3" customFormat="1" ht="11.2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5:23" s="3" customFormat="1" ht="11.2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5:23" s="3" customFormat="1" ht="11.2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5:23" s="3" customFormat="1" ht="11.2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5:23" s="3" customFormat="1" ht="11.2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5:23" s="3" customFormat="1" ht="11.2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5:23" s="3" customFormat="1" ht="11.2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5:23" s="3" customFormat="1" ht="11.2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5:23" s="3" customFormat="1" ht="11.2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5:23" s="3" customFormat="1" ht="11.2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5:23" s="3" customFormat="1" ht="11.2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5:23" s="3" customFormat="1" ht="11.2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5:23" s="3" customFormat="1" ht="11.2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5:23" s="3" customFormat="1" ht="11.2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5:23" s="3" customFormat="1" ht="11.2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5:23" s="3" customFormat="1" ht="11.2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5:23" s="3" customFormat="1" ht="11.2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5:23" s="3" customFormat="1" ht="11.2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5:23" s="3" customFormat="1" ht="11.2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5:23" s="3" customFormat="1" ht="11.2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5:23" s="3" customFormat="1" ht="11.2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5:23" s="3" customFormat="1" ht="11.2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5:23" s="3" customFormat="1" ht="11.2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5:23" s="3" customFormat="1" ht="11.2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5:23" s="3" customFormat="1" ht="11.2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5:23" s="3" customFormat="1" ht="11.2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5:23" s="3" customFormat="1" ht="11.2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5:23" s="3" customFormat="1" ht="11.2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5:23" s="3" customFormat="1" ht="11.2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5:23" s="3" customFormat="1" ht="11.2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5:23" s="3" customFormat="1" ht="11.2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5:23" s="3" customFormat="1" ht="11.2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5:23" s="3" customFormat="1" ht="11.2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5:23" s="3" customFormat="1" ht="11.2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5:23" s="3" customFormat="1" ht="11.2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5:23" s="3" customFormat="1" ht="11.2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5:23" s="3" customFormat="1" ht="11.2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5:23" s="3" customFormat="1" ht="11.2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5:23" s="3" customFormat="1" ht="11.2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5:23" s="3" customFormat="1" ht="11.2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5:23" s="3" customFormat="1" ht="11.2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5:23" s="3" customFormat="1" ht="11.2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5:23" s="3" customFormat="1" ht="11.2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5:23" s="3" customFormat="1" ht="11.2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5:23" s="3" customFormat="1" ht="11.2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5:23" s="3" customFormat="1" ht="11.2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5:23" s="3" customFormat="1" ht="11.2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5:23" s="3" customFormat="1" ht="11.2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5:23" s="3" customFormat="1" ht="11.2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5:23" s="3" customFormat="1" ht="11.2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5:23" s="3" customFormat="1" ht="11.2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5:23" s="3" customFormat="1" ht="11.2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5:23" s="3" customFormat="1" ht="11.2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5:23" s="3" customFormat="1" ht="11.2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5:23" s="3" customFormat="1" ht="11.2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5:23" s="3" customFormat="1" ht="11.2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5:23" s="3" customFormat="1" ht="11.2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5:23" s="3" customFormat="1" ht="11.2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5:23" s="3" customFormat="1" ht="11.2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5:23" s="3" customFormat="1" ht="11.2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5:23" s="3" customFormat="1" ht="11.2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5:23" s="3" customFormat="1" ht="11.2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5:23" s="3" customFormat="1" ht="11.2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5:23" s="3" customFormat="1" ht="11.2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5:23" s="3" customFormat="1" ht="11.2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5:23" s="3" customFormat="1" ht="11.2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5:23" s="3" customFormat="1" ht="11.2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5:23" s="3" customFormat="1" ht="11.2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5:23" s="3" customFormat="1" ht="11.2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5:23" s="3" customFormat="1" ht="11.2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5:23" s="3" customFormat="1" ht="11.2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5:23" s="3" customFormat="1" ht="11.2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5:23" s="3" customFormat="1" ht="11.2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5:23" s="3" customFormat="1" ht="11.2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5:23" s="3" customFormat="1" ht="11.2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5:23" s="3" customFormat="1" ht="11.2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5:23" s="3" customFormat="1" ht="11.2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5:23" s="3" customFormat="1" ht="11.2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5:23" s="3" customFormat="1" ht="11.2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5:23" s="3" customFormat="1" ht="11.2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5:23" s="3" customFormat="1" ht="11.2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5:23" s="3" customFormat="1" ht="11.2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5:23" s="3" customFormat="1" ht="11.2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5:23" s="3" customFormat="1" ht="11.2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5:23" s="3" customFormat="1" ht="11.2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5:23" s="3" customFormat="1" ht="11.2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5:23" s="3" customFormat="1" ht="11.2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5:23" s="3" customFormat="1" ht="11.2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5:23" s="3" customFormat="1" ht="11.2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5:23" s="3" customFormat="1" ht="11.2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5:23" s="3" customFormat="1" ht="11.2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5:23" s="3" customFormat="1" ht="11.2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5:23" s="3" customFormat="1" ht="11.2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5:23" s="3" customFormat="1" ht="11.2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5:23" s="3" customFormat="1" ht="11.2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5:23" s="3" customFormat="1" ht="11.2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5:23" s="3" customFormat="1" ht="11.2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5:23" s="3" customFormat="1" ht="11.2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5:23" s="3" customFormat="1" ht="11.2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5:23" s="3" customFormat="1" ht="11.2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5:23" s="3" customFormat="1" ht="11.2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5:23" s="3" customFormat="1" ht="11.2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5:23" s="3" customFormat="1" ht="11.2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5:23" s="3" customFormat="1" ht="11.2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5:23" s="3" customFormat="1" ht="11.2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5:23" s="3" customFormat="1" ht="11.2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5:23" s="3" customFormat="1" ht="11.2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5:23" s="3" customFormat="1" ht="11.2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5:23" s="3" customFormat="1" ht="11.2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5:23" s="3" customFormat="1" ht="11.2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5:23" s="3" customFormat="1" ht="11.2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5:23" s="3" customFormat="1" ht="11.2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5:23" s="3" customFormat="1" ht="11.2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5:23" s="3" customFormat="1" ht="11.2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5:23" s="3" customFormat="1" ht="11.2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5:23" s="3" customFormat="1" ht="11.2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5:23" s="3" customFormat="1" ht="11.2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5:23" s="3" customFormat="1" ht="11.2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5:23" s="3" customFormat="1" ht="11.2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5:23" s="3" customFormat="1" ht="11.2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5:23" s="3" customFormat="1" ht="11.2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5:23" s="3" customFormat="1" ht="11.2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5:23" s="3" customFormat="1" ht="11.2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5:23" s="3" customFormat="1" ht="11.2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5:23" s="3" customFormat="1" ht="11.2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5:23" s="3" customFormat="1" ht="11.2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5:23" s="3" customFormat="1" ht="11.2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5:23" s="3" customFormat="1" ht="11.2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5:23" s="3" customFormat="1" ht="11.2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5:23" s="3" customFormat="1" ht="11.2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5:23" s="3" customFormat="1" ht="11.2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5:23" s="3" customFormat="1" ht="11.2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5:23" s="3" customFormat="1" ht="11.2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5:23" s="3" customFormat="1" ht="11.2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5:23" s="3" customFormat="1" ht="11.2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5:23" s="3" customFormat="1" ht="11.2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5:23" s="3" customFormat="1" ht="11.2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5:23" s="3" customFormat="1" ht="11.2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5:23" s="3" customFormat="1" ht="11.2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5:23" s="3" customFormat="1" ht="11.2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5:23" s="3" customFormat="1" ht="11.2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5:23" s="3" customFormat="1" ht="11.2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5:23" s="3" customFormat="1" ht="11.2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5:23" s="3" customFormat="1" ht="11.2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5:23" s="3" customFormat="1" ht="11.2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5:23" s="3" customFormat="1" ht="11.2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5:23" s="3" customFormat="1" ht="11.2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5:23" s="3" customFormat="1" ht="11.2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5:23" s="3" customFormat="1" ht="11.2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5:23" s="3" customFormat="1" ht="11.2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5:23" s="3" customFormat="1" ht="11.2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5:23" s="3" customFormat="1" ht="11.2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5:23" s="3" customFormat="1" ht="11.2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5:23" s="3" customFormat="1" ht="11.2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5:23" s="3" customFormat="1" ht="11.2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5:23" s="3" customFormat="1" ht="11.2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5:23" s="3" customFormat="1" ht="11.2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5:23" s="3" customFormat="1" ht="11.2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5:23" s="3" customFormat="1" ht="11.2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5:23" s="3" customFormat="1" ht="11.2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5:23" s="3" customFormat="1" ht="11.2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5:23" s="3" customFormat="1" ht="11.2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5:23" s="3" customFormat="1" ht="11.2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5:23" s="3" customFormat="1" ht="11.2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5:23" s="3" customFormat="1" ht="11.2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5:23" s="3" customFormat="1" ht="11.2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5:23" s="3" customFormat="1" ht="11.2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5:23" s="3" customFormat="1" ht="11.2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5:23" s="3" customFormat="1" ht="11.2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5:23" s="3" customFormat="1" ht="11.2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5:23" s="3" customFormat="1" ht="11.2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5:23" s="3" customFormat="1" ht="11.2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5:23" s="3" customFormat="1" ht="11.2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5:23" s="3" customFormat="1" ht="11.2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5:23" s="3" customFormat="1" ht="11.2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5:23" s="3" customFormat="1" ht="11.2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5:23" s="3" customFormat="1" ht="11.2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5:23" s="3" customFormat="1" ht="11.2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5:23" s="3" customFormat="1" ht="11.2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5:23" s="3" customFormat="1" ht="11.2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5:23" s="3" customFormat="1" ht="11.2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5:23" s="3" customFormat="1" ht="11.2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5:23" s="3" customFormat="1" ht="11.2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5:23" s="3" customFormat="1" ht="11.2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5:23" s="3" customFormat="1" ht="11.2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5:23" s="3" customFormat="1" ht="11.2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5:23" s="3" customFormat="1" ht="11.2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5:23" s="3" customFormat="1" ht="11.2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5:23" s="3" customFormat="1" ht="11.2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5:23" s="3" customFormat="1" ht="11.2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5:23" s="3" customFormat="1" ht="11.2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5:23" s="3" customFormat="1" ht="11.2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5:23" s="3" customFormat="1" ht="11.2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5:23" s="3" customFormat="1" ht="11.2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5:23" s="3" customFormat="1" ht="11.2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5:23" s="3" customFormat="1" ht="11.2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5:23" s="3" customFormat="1" ht="11.2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5:23" s="3" customFormat="1" ht="11.2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5:23" s="3" customFormat="1" ht="11.2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5:23" s="3" customFormat="1" ht="11.2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5:23" s="3" customFormat="1" ht="11.2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5:23" s="3" customFormat="1" ht="11.2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5:23" s="3" customFormat="1" ht="11.2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5:23" s="3" customFormat="1" ht="11.2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5:23" s="3" customFormat="1" ht="11.2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5:23" s="3" customFormat="1" ht="11.2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5:23" s="3" customFormat="1" ht="11.2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5:23" s="3" customFormat="1" ht="11.2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5:23" s="3" customFormat="1" ht="11.2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5:23" s="3" customFormat="1" ht="11.2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5:23" s="3" customFormat="1" ht="11.2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5:23" s="3" customFormat="1" ht="11.2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5:23" s="3" customFormat="1" ht="11.2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5:23" s="3" customFormat="1" ht="11.2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5:23" s="3" customFormat="1" ht="11.2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5:23" s="3" customFormat="1" ht="11.2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5:23" s="3" customFormat="1" ht="11.2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5:23" s="3" customFormat="1" ht="11.2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5:23" s="3" customFormat="1" ht="11.2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5:23" s="3" customFormat="1" ht="11.2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5:23" s="3" customFormat="1" ht="11.2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 spans="5:23" s="3" customFormat="1" ht="11.2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 spans="5:23" s="3" customFormat="1" ht="11.2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 spans="5:23" s="3" customFormat="1" ht="11.2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 spans="5:23" s="3" customFormat="1" ht="11.2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 spans="5:23" s="3" customFormat="1" ht="11.2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 spans="5:23" s="3" customFormat="1" ht="11.2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 spans="5:23" s="3" customFormat="1" ht="11.2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 spans="5:23" s="3" customFormat="1" ht="11.2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 spans="5:23" s="3" customFormat="1" ht="11.2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 spans="5:23" s="3" customFormat="1" ht="11.2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 spans="5:23" s="3" customFormat="1" ht="11.2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 spans="5:23" s="3" customFormat="1" ht="11.2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 spans="5:23" s="3" customFormat="1" ht="11.2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  <row r="1031" spans="5:23" s="3" customFormat="1" ht="11.2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</row>
    <row r="1032" spans="5:23" s="3" customFormat="1" ht="11.2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</row>
    <row r="1033" spans="5:23" s="3" customFormat="1" ht="11.2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</row>
    <row r="1034" spans="5:23" s="3" customFormat="1" ht="11.2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</row>
    <row r="1035" spans="5:23" s="3" customFormat="1" ht="11.2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</row>
    <row r="1036" spans="5:23" s="3" customFormat="1" ht="11.2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</row>
    <row r="1037" spans="5:23" s="3" customFormat="1" ht="11.2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</row>
    <row r="1038" spans="5:23" s="3" customFormat="1" ht="11.2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</row>
    <row r="1039" spans="5:23" s="3" customFormat="1" ht="11.2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</row>
    <row r="1040" spans="5:23" s="3" customFormat="1" ht="11.2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</row>
    <row r="1041" spans="5:23" s="3" customFormat="1" ht="11.2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</row>
    <row r="1042" spans="5:23" s="3" customFormat="1" ht="11.2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</row>
    <row r="1043" spans="5:23" s="3" customFormat="1" ht="11.2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</row>
    <row r="1044" spans="5:23" s="3" customFormat="1" ht="11.2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</row>
    <row r="1045" spans="5:23" s="3" customFormat="1" ht="11.2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</row>
    <row r="1046" spans="5:23" s="3" customFormat="1" ht="11.2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</row>
    <row r="1047" spans="5:23" s="3" customFormat="1" ht="11.2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5:23" s="3" customFormat="1" ht="11.2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</row>
    <row r="1049" spans="5:23" s="3" customFormat="1" ht="11.2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</row>
    <row r="1050" spans="5:23" s="3" customFormat="1" ht="11.2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</row>
    <row r="1051" spans="5:23" s="3" customFormat="1" ht="11.2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</row>
    <row r="1052" spans="5:23" s="3" customFormat="1" ht="11.2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</row>
    <row r="1053" spans="5:23" s="3" customFormat="1" ht="11.2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</row>
    <row r="1054" spans="5:23" s="3" customFormat="1" ht="11.2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</row>
    <row r="1055" spans="5:23" s="3" customFormat="1" ht="11.2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</row>
    <row r="1056" spans="5:23" s="3" customFormat="1" ht="11.2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</row>
    <row r="1057" spans="5:23" s="3" customFormat="1" ht="11.2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</row>
    <row r="1058" spans="5:23" s="3" customFormat="1" ht="11.2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</row>
    <row r="1059" spans="5:23" s="3" customFormat="1" ht="11.2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</row>
    <row r="1060" spans="5:23" s="3" customFormat="1" ht="11.2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</row>
    <row r="1061" spans="5:23" s="3" customFormat="1" ht="11.2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</row>
    <row r="1062" spans="5:23" s="3" customFormat="1" ht="11.2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</row>
    <row r="1063" spans="5:23" s="3" customFormat="1" ht="11.2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</row>
    <row r="1064" spans="5:23" s="3" customFormat="1" ht="11.2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</row>
    <row r="1065" spans="5:23" s="3" customFormat="1" ht="11.2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</row>
    <row r="1066" spans="5:23" s="3" customFormat="1" ht="11.2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</row>
    <row r="1067" spans="5:23" s="3" customFormat="1" ht="11.2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</row>
    <row r="1068" spans="5:23" s="3" customFormat="1" ht="11.2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</row>
    <row r="1069" spans="5:23" s="3" customFormat="1" ht="11.2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</row>
    <row r="1070" spans="5:23" s="3" customFormat="1" ht="11.2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</row>
    <row r="1071" spans="5:23" s="3" customFormat="1" ht="11.2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</row>
    <row r="1072" spans="5:23" s="3" customFormat="1" ht="11.2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</row>
    <row r="1073" spans="5:23" s="3" customFormat="1" ht="11.2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</row>
    <row r="1074" spans="5:23" s="3" customFormat="1" ht="11.2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</row>
    <row r="1075" spans="5:23" s="3" customFormat="1" ht="11.2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</row>
    <row r="1076" spans="5:23" s="3" customFormat="1" ht="11.2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</row>
    <row r="1077" spans="5:23" s="3" customFormat="1" ht="11.2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</row>
    <row r="1078" spans="5:23" s="3" customFormat="1" ht="11.2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</row>
    <row r="1079" spans="5:23" s="3" customFormat="1" ht="11.2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</row>
    <row r="1080" spans="5:23" s="3" customFormat="1" ht="11.2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</row>
    <row r="1081" spans="5:23" s="3" customFormat="1" ht="11.2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</row>
    <row r="1082" spans="5:23" s="3" customFormat="1" ht="11.2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</row>
    <row r="1083" spans="5:23" s="3" customFormat="1" ht="11.2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</row>
    <row r="1084" spans="5:23" s="3" customFormat="1" ht="11.2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</row>
    <row r="1085" spans="5:23" s="3" customFormat="1" ht="11.2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</row>
    <row r="1086" spans="5:23" s="3" customFormat="1" ht="11.2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</row>
    <row r="1087" spans="5:23" s="3" customFormat="1" ht="11.2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</row>
    <row r="1088" spans="5:23" s="3" customFormat="1" ht="11.2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</row>
    <row r="1089" spans="5:23" s="3" customFormat="1" ht="11.2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</row>
    <row r="1090" spans="5:23" s="3" customFormat="1" ht="11.2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</row>
    <row r="1091" spans="5:23" s="3" customFormat="1" ht="11.2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</row>
    <row r="1092" spans="5:23" s="3" customFormat="1" ht="11.2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</row>
    <row r="1093" spans="5:23" s="3" customFormat="1" ht="11.2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</row>
    <row r="1094" spans="5:23" s="3" customFormat="1" ht="11.2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</row>
    <row r="1095" spans="5:23" s="3" customFormat="1" ht="11.2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</row>
    <row r="1096" spans="5:23" s="3" customFormat="1" ht="11.2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</row>
    <row r="1097" spans="5:23" s="3" customFormat="1" ht="11.2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</row>
    <row r="1098" spans="5:23" s="3" customFormat="1" ht="11.2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</row>
    <row r="1099" spans="5:23" s="3" customFormat="1" ht="11.2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</row>
    <row r="1100" spans="5:23" s="3" customFormat="1" ht="11.2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</row>
    <row r="1101" spans="5:23" s="3" customFormat="1" ht="11.2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</row>
    <row r="1102" spans="5:23" s="3" customFormat="1" ht="11.2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</row>
    <row r="1103" spans="5:23" s="3" customFormat="1" ht="11.2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</row>
    <row r="1104" spans="5:23" s="3" customFormat="1" ht="11.2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</row>
    <row r="1105" spans="5:23" s="3" customFormat="1" ht="11.2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</row>
    <row r="1106" spans="5:23" s="3" customFormat="1" ht="11.2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</row>
    <row r="1107" spans="5:23" s="3" customFormat="1" ht="11.2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</row>
    <row r="1108" spans="5:23" s="3" customFormat="1" ht="11.2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</row>
    <row r="1109" spans="5:23" s="3" customFormat="1" ht="11.2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</row>
    <row r="1110" spans="5:23" s="3" customFormat="1" ht="11.2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</row>
    <row r="1111" spans="5:23" s="3" customFormat="1" ht="11.2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</row>
    <row r="1112" spans="5:23" s="3" customFormat="1" ht="11.2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</row>
    <row r="1113" spans="5:23" s="3" customFormat="1" ht="11.2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</row>
    <row r="1114" spans="5:23" s="3" customFormat="1" ht="11.2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</row>
    <row r="1115" spans="5:23" s="3" customFormat="1" ht="11.2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</row>
    <row r="1116" spans="5:23" s="3" customFormat="1" ht="11.2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</row>
    <row r="1117" spans="5:23" s="3" customFormat="1" ht="11.2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</row>
    <row r="1118" spans="5:23" s="3" customFormat="1" ht="11.2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</row>
    <row r="1119" spans="5:23" s="3" customFormat="1" ht="11.2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</row>
    <row r="1120" spans="5:23" s="3" customFormat="1" ht="11.2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</row>
    <row r="1121" spans="5:23" s="3" customFormat="1" ht="11.2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</row>
    <row r="1122" spans="5:23" s="3" customFormat="1" ht="11.2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</row>
    <row r="1123" spans="5:23" s="3" customFormat="1" ht="11.2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</row>
    <row r="1124" spans="5:23" s="3" customFormat="1" ht="11.2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</row>
    <row r="1125" spans="5:23" s="3" customFormat="1" ht="11.2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</row>
    <row r="1126" spans="5:23" s="3" customFormat="1" ht="11.2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</row>
    <row r="1127" spans="5:23" s="3" customFormat="1" ht="11.2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</row>
    <row r="1128" spans="5:23" s="3" customFormat="1" ht="11.2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</row>
    <row r="1129" spans="5:23" s="3" customFormat="1" ht="11.2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</row>
    <row r="1130" spans="5:23" s="3" customFormat="1" ht="11.2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</row>
    <row r="1131" spans="5:23" s="3" customFormat="1" ht="11.2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</row>
    <row r="1132" spans="5:23" s="3" customFormat="1" ht="11.2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</row>
    <row r="1133" spans="5:23" s="3" customFormat="1" ht="11.2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</row>
    <row r="1134" spans="5:23" s="3" customFormat="1" ht="11.2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</row>
    <row r="1135" spans="5:23" s="3" customFormat="1" ht="11.2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</row>
    <row r="1136" spans="5:23" s="3" customFormat="1" ht="11.2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</row>
    <row r="1137" spans="5:23" s="3" customFormat="1" ht="11.2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</row>
    <row r="1138" spans="5:23" s="3" customFormat="1" ht="11.2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</row>
    <row r="1139" spans="5:23" s="3" customFormat="1" ht="11.2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</row>
    <row r="1140" spans="5:23" s="3" customFormat="1" ht="11.2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</row>
    <row r="1141" spans="5:23" s="3" customFormat="1" ht="11.2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</row>
    <row r="1142" spans="5:23" s="3" customFormat="1" ht="11.2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</row>
    <row r="1143" spans="5:23" s="3" customFormat="1" ht="11.2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</row>
    <row r="1144" spans="5:23" s="3" customFormat="1" ht="11.2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</row>
    <row r="1145" spans="5:23" s="3" customFormat="1" ht="11.2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</row>
    <row r="1146" spans="5:23" s="3" customFormat="1" ht="11.2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</row>
    <row r="1147" spans="5:23" s="3" customFormat="1" ht="11.2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</row>
    <row r="1148" spans="5:23" s="3" customFormat="1" ht="11.2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</row>
    <row r="1149" spans="5:23" s="3" customFormat="1" ht="11.2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</row>
    <row r="1150" spans="5:23" s="3" customFormat="1" ht="11.2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</row>
    <row r="1151" spans="5:23" s="3" customFormat="1" ht="11.2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</row>
    <row r="1152" spans="5:23" s="3" customFormat="1" ht="11.2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</row>
    <row r="1153" spans="5:23" s="3" customFormat="1" ht="11.2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</row>
    <row r="1154" spans="5:23" s="3" customFormat="1" ht="11.2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</row>
    <row r="1155" spans="5:23" s="3" customFormat="1" ht="11.2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</row>
    <row r="1156" spans="5:23" s="3" customFormat="1" ht="11.2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</row>
    <row r="1157" spans="5:23" s="3" customFormat="1" ht="11.2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</row>
    <row r="1158" spans="5:23" s="3" customFormat="1" ht="11.2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</row>
    <row r="1159" spans="5:23" s="3" customFormat="1" ht="11.2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</row>
    <row r="1160" spans="5:23" s="3" customFormat="1" ht="11.2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</row>
    <row r="1161" spans="5:23" s="3" customFormat="1" ht="11.2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</row>
    <row r="1162" spans="5:23" s="3" customFormat="1" ht="11.2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</row>
    <row r="1163" spans="5:23" s="3" customFormat="1" ht="11.2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</row>
    <row r="1164" spans="5:23" s="3" customFormat="1" ht="11.2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</row>
    <row r="1165" spans="5:23" s="3" customFormat="1" ht="11.2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</row>
    <row r="1166" spans="5:23" s="3" customFormat="1" ht="11.2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</row>
    <row r="1167" spans="5:23" s="3" customFormat="1" ht="11.2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</row>
    <row r="1168" spans="5:23" s="3" customFormat="1" ht="11.2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</row>
    <row r="1169" spans="5:23" s="3" customFormat="1" ht="11.2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</row>
    <row r="1170" spans="5:23" s="3" customFormat="1" ht="11.2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</row>
    <row r="1171" spans="5:23" s="3" customFormat="1" ht="11.2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</row>
    <row r="1172" spans="5:23" s="3" customFormat="1" ht="11.2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</row>
    <row r="1173" spans="5:23" s="3" customFormat="1" ht="11.2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</row>
    <row r="1174" spans="5:23" s="3" customFormat="1" ht="11.2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</row>
    <row r="1175" spans="5:23" s="3" customFormat="1" ht="11.2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</row>
    <row r="1176" spans="5:23" s="3" customFormat="1" ht="11.2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</row>
    <row r="1177" spans="5:23" s="3" customFormat="1" ht="11.2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</row>
    <row r="1178" spans="5:23" s="3" customFormat="1" ht="11.2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</row>
    <row r="1179" spans="5:23" s="3" customFormat="1" ht="11.2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</row>
    <row r="1180" spans="5:23" s="3" customFormat="1" ht="11.2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</row>
    <row r="1181" spans="5:23" s="3" customFormat="1" ht="11.2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</row>
    <row r="1182" spans="5:23" s="3" customFormat="1" ht="11.2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</row>
    <row r="1183" spans="5:23" s="3" customFormat="1" ht="11.2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</row>
    <row r="1184" spans="5:23" s="3" customFormat="1" ht="11.2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</row>
    <row r="1185" spans="5:23" s="3" customFormat="1" ht="11.2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</row>
    <row r="1186" spans="5:23" s="3" customFormat="1" ht="11.2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</row>
    <row r="1187" spans="5:23" s="3" customFormat="1" ht="11.2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</row>
    <row r="1188" spans="5:23" s="3" customFormat="1" ht="11.2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</row>
    <row r="1189" spans="5:23" s="3" customFormat="1" ht="11.2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</row>
    <row r="1190" spans="5:23" s="3" customFormat="1" ht="11.2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</row>
    <row r="1191" spans="5:23" s="3" customFormat="1" ht="11.2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</row>
    <row r="1192" spans="5:23" s="3" customFormat="1" ht="11.2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</row>
    <row r="1193" spans="5:23" s="3" customFormat="1" ht="11.2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</row>
    <row r="1194" spans="5:23" s="3" customFormat="1" ht="11.2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</row>
    <row r="1195" spans="5:23" s="3" customFormat="1" ht="11.2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</row>
    <row r="1196" spans="5:23" s="3" customFormat="1" ht="11.2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</row>
    <row r="1197" spans="5:23" s="3" customFormat="1" ht="11.2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</row>
    <row r="1198" spans="5:23" s="3" customFormat="1" ht="11.2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</row>
    <row r="1199" spans="5:23" s="3" customFormat="1" ht="11.2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</row>
    <row r="1200" spans="5:23" s="3" customFormat="1" ht="11.2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</row>
    <row r="1201" spans="5:23" s="3" customFormat="1" ht="11.2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</row>
    <row r="1202" spans="5:23" s="3" customFormat="1" ht="11.2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</row>
    <row r="1203" spans="5:23" s="3" customFormat="1" ht="11.2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</row>
    <row r="1204" spans="5:23" s="3" customFormat="1" ht="11.2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</row>
    <row r="1205" spans="5:23" s="3" customFormat="1" ht="11.2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</row>
    <row r="1206" spans="5:23" s="3" customFormat="1" ht="11.2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</row>
    <row r="1207" spans="5:23" s="3" customFormat="1" ht="11.2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</row>
    <row r="1208" spans="5:23" s="3" customFormat="1" ht="11.2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</row>
    <row r="1209" spans="5:23" s="3" customFormat="1" ht="11.2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</row>
    <row r="1210" spans="5:23" s="3" customFormat="1" ht="11.2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</row>
    <row r="1211" spans="5:23" s="3" customFormat="1" ht="11.2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</row>
    <row r="1212" spans="5:23" s="3" customFormat="1" ht="11.2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</row>
    <row r="1213" spans="5:23" s="3" customFormat="1" ht="11.2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</row>
    <row r="1214" spans="5:23" s="3" customFormat="1" ht="11.2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</row>
    <row r="1215" spans="5:23" s="3" customFormat="1" ht="11.2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</row>
    <row r="1216" spans="5:23" s="3" customFormat="1" ht="11.2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</row>
    <row r="1217" spans="5:23" s="3" customFormat="1" ht="11.2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</row>
    <row r="1218" spans="5:23" s="3" customFormat="1" ht="11.2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</row>
    <row r="1219" spans="5:23" s="3" customFormat="1" ht="11.2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</row>
    <row r="1220" spans="5:23" s="3" customFormat="1" ht="11.2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</row>
    <row r="1221" spans="5:23" s="3" customFormat="1" ht="11.2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</row>
    <row r="1222" spans="5:23" s="3" customFormat="1" ht="11.2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</row>
    <row r="1223" spans="5:23" s="3" customFormat="1" ht="11.2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</row>
    <row r="1224" spans="5:23" s="3" customFormat="1" ht="11.2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</row>
    <row r="1225" spans="5:23" s="3" customFormat="1" ht="11.2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</row>
    <row r="1226" spans="5:23" s="3" customFormat="1" ht="11.2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</row>
    <row r="1227" spans="5:23" s="3" customFormat="1" ht="11.2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</row>
    <row r="1228" spans="5:23" s="3" customFormat="1" ht="11.2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</row>
    <row r="1229" spans="5:23" s="3" customFormat="1" ht="11.2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</row>
    <row r="1230" spans="5:23" s="3" customFormat="1" ht="11.2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</row>
    <row r="1231" spans="5:23" s="3" customFormat="1" ht="11.2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</row>
    <row r="1232" spans="5:23" s="3" customFormat="1" ht="11.2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</row>
    <row r="1233" spans="5:23" s="3" customFormat="1" ht="11.2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</row>
    <row r="1234" spans="5:23" s="3" customFormat="1" ht="11.2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</row>
    <row r="1235" spans="5:23" s="3" customFormat="1" ht="11.2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</row>
    <row r="1236" spans="5:23" s="3" customFormat="1" ht="11.2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</row>
    <row r="1237" spans="5:23" s="3" customFormat="1" ht="11.2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</row>
    <row r="1238" spans="5:23" s="3" customFormat="1" ht="11.2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</row>
    <row r="1239" spans="5:23" s="3" customFormat="1" ht="11.2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</row>
    <row r="1240" spans="5:23" s="3" customFormat="1" ht="11.2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</row>
    <row r="1241" spans="5:23" s="3" customFormat="1" ht="11.2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</row>
    <row r="1242" spans="5:23" s="3" customFormat="1" ht="11.2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</row>
    <row r="1243" spans="5:23" s="3" customFormat="1" ht="11.2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</row>
    <row r="1244" spans="5:23" s="3" customFormat="1" ht="11.2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</row>
    <row r="1245" spans="5:23" s="3" customFormat="1" ht="11.2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</row>
    <row r="1246" spans="5:23" s="3" customFormat="1" ht="11.2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</row>
    <row r="1247" spans="5:23" s="3" customFormat="1" ht="11.2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</row>
    <row r="1248" spans="5:23" s="3" customFormat="1" ht="11.2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</row>
    <row r="1249" spans="5:23" s="3" customFormat="1" ht="11.2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</row>
    <row r="1250" spans="5:23" s="3" customFormat="1" ht="11.2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</row>
    <row r="1251" spans="5:23" s="3" customFormat="1" ht="11.2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</row>
    <row r="1252" spans="5:23" s="3" customFormat="1" ht="11.2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</row>
    <row r="1253" spans="5:23" s="3" customFormat="1" ht="11.2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</row>
    <row r="1254" spans="5:23" s="3" customFormat="1" ht="11.2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</row>
    <row r="1255" spans="5:23" s="3" customFormat="1" ht="11.2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</row>
    <row r="1256" spans="5:23" s="3" customFormat="1" ht="11.2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</row>
    <row r="1257" spans="5:23" s="3" customFormat="1" ht="11.2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</row>
    <row r="1258" spans="5:23" s="3" customFormat="1" ht="11.2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</row>
    <row r="1259" spans="5:23" s="3" customFormat="1" ht="11.2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</row>
    <row r="1260" spans="5:23" s="3" customFormat="1" ht="11.2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</row>
    <row r="1261" spans="5:23" s="3" customFormat="1" ht="11.2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</row>
    <row r="1262" spans="5:23" s="3" customFormat="1" ht="11.2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</row>
    <row r="1263" spans="5:23" s="3" customFormat="1" ht="11.2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</row>
    <row r="1264" spans="5:23" s="3" customFormat="1" ht="11.2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</row>
    <row r="1265" spans="5:23" s="3" customFormat="1" ht="11.2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</row>
    <row r="1266" spans="5:23" s="3" customFormat="1" ht="11.2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</row>
    <row r="1267" spans="5:23" s="3" customFormat="1" ht="11.2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</row>
    <row r="1268" spans="5:23" s="3" customFormat="1" ht="11.2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</row>
    <row r="1269" spans="5:23" s="3" customFormat="1" ht="11.2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</row>
    <row r="1270" spans="5:23" s="3" customFormat="1" ht="11.2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</row>
    <row r="1271" spans="5:23" s="3" customFormat="1" ht="11.2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</row>
    <row r="1272" spans="5:23" s="3" customFormat="1" ht="11.2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</row>
    <row r="1273" spans="5:23" s="3" customFormat="1" ht="11.2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</row>
    <row r="1274" spans="5:23" s="3" customFormat="1" ht="11.2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</row>
    <row r="1275" spans="5:23" s="3" customFormat="1" ht="11.2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</row>
    <row r="1276" spans="5:23" s="3" customFormat="1" ht="11.2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</row>
    <row r="1277" spans="5:23" s="3" customFormat="1" ht="11.2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</row>
    <row r="1278" spans="5:23" s="3" customFormat="1" ht="11.2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</row>
    <row r="1279" spans="5:23" s="3" customFormat="1" ht="11.2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</row>
    <row r="1280" spans="5:23" s="3" customFormat="1" ht="11.2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</row>
    <row r="1281" spans="5:23" s="3" customFormat="1" ht="11.2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</row>
    <row r="1282" spans="5:23" s="3" customFormat="1" ht="11.2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</row>
    <row r="1283" spans="5:23" s="3" customFormat="1" ht="11.2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</row>
    <row r="1284" spans="5:23" s="3" customFormat="1" ht="11.2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</row>
    <row r="1285" spans="5:23" s="3" customFormat="1" ht="11.2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</row>
    <row r="1286" spans="5:23" s="3" customFormat="1" ht="11.2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</row>
    <row r="1287" spans="5:23" s="3" customFormat="1" ht="11.2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</row>
    <row r="1288" spans="5:23" s="3" customFormat="1" ht="11.2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</row>
    <row r="1289" spans="5:23" s="3" customFormat="1" ht="11.2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</row>
    <row r="1290" spans="5:23" s="3" customFormat="1" ht="11.2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</row>
    <row r="1291" spans="5:23" s="3" customFormat="1" ht="11.2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</row>
    <row r="1292" spans="5:23" s="3" customFormat="1" ht="11.2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</row>
    <row r="1293" spans="5:23" s="3" customFormat="1" ht="11.2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</row>
    <row r="1294" spans="5:23" s="3" customFormat="1" ht="11.2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</row>
    <row r="1295" spans="5:23" s="3" customFormat="1" ht="11.2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</row>
    <row r="1296" spans="5:23" s="3" customFormat="1" ht="11.2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</row>
    <row r="1297" spans="5:23" s="3" customFormat="1" ht="11.2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</row>
    <row r="1298" spans="5:23" s="3" customFormat="1" ht="11.2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</row>
    <row r="1299" spans="5:23" s="3" customFormat="1" ht="11.2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</row>
    <row r="1300" spans="5:23" s="3" customFormat="1" ht="11.2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</row>
    <row r="1301" spans="5:23" s="3" customFormat="1" ht="11.2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</row>
    <row r="1302" spans="5:23" s="3" customFormat="1" ht="11.2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</row>
    <row r="1303" spans="5:23" s="3" customFormat="1" ht="11.2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</row>
    <row r="1304" spans="5:23" s="3" customFormat="1" ht="11.2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</row>
    <row r="1305" spans="5:23" s="3" customFormat="1" ht="11.2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</row>
    <row r="1306" spans="5:23" s="3" customFormat="1" ht="11.2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</row>
    <row r="1307" spans="5:23" s="3" customFormat="1" ht="11.2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</row>
    <row r="1308" spans="5:23" s="3" customFormat="1" ht="11.2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</row>
    <row r="1309" spans="5:23" s="3" customFormat="1" ht="11.2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</row>
    <row r="1310" spans="5:23" s="3" customFormat="1" ht="11.2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</row>
    <row r="1311" spans="5:23" s="3" customFormat="1" ht="11.2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</row>
    <row r="1312" spans="5:23" s="3" customFormat="1" ht="11.2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</row>
    <row r="1313" spans="5:23" s="3" customFormat="1" ht="11.2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</row>
    <row r="1314" spans="5:23" s="3" customFormat="1" ht="11.2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</row>
    <row r="1315" spans="5:23" s="3" customFormat="1" ht="11.2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</row>
    <row r="1316" spans="5:23" s="3" customFormat="1" ht="11.2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</row>
    <row r="1317" spans="5:23" s="3" customFormat="1" ht="11.2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</row>
    <row r="1318" spans="5:23" s="3" customFormat="1" ht="11.2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</row>
    <row r="1319" spans="5:23" s="3" customFormat="1" ht="11.2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</row>
    <row r="1320" spans="5:23" s="3" customFormat="1" ht="11.2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</row>
    <row r="1321" spans="5:23" s="3" customFormat="1" ht="11.2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</row>
    <row r="1322" spans="5:23" s="3" customFormat="1" ht="11.2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</row>
    <row r="1323" spans="5:23" s="3" customFormat="1" ht="11.2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</row>
    <row r="1324" spans="5:23" s="3" customFormat="1" ht="11.2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</row>
    <row r="1325" spans="5:23" s="3" customFormat="1" ht="11.2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</row>
    <row r="1326" spans="5:23" s="3" customFormat="1" ht="11.2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</row>
    <row r="1327" spans="5:23" s="3" customFormat="1" ht="11.2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</row>
    <row r="1328" spans="5:23" s="3" customFormat="1" ht="11.2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</row>
    <row r="1329" spans="5:23" s="3" customFormat="1" ht="11.2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</row>
    <row r="1330" spans="5:23" s="3" customFormat="1" ht="11.2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</row>
    <row r="1331" spans="5:23" s="3" customFormat="1" ht="11.2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</row>
    <row r="1332" spans="5:23" s="3" customFormat="1" ht="11.2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</row>
    <row r="1333" spans="5:23" s="3" customFormat="1" ht="11.2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</row>
    <row r="1334" spans="5:23" s="3" customFormat="1" ht="11.2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</row>
    <row r="1335" spans="5:23" s="3" customFormat="1" ht="11.2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</row>
    <row r="1336" spans="5:23" s="3" customFormat="1" ht="11.2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</row>
    <row r="1337" spans="5:23" s="3" customFormat="1" ht="11.2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</row>
    <row r="1338" spans="5:23" s="3" customFormat="1" ht="11.2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</row>
    <row r="1339" spans="5:23" s="3" customFormat="1" ht="11.2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</row>
    <row r="1340" spans="5:23" s="3" customFormat="1" ht="11.2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</row>
    <row r="1341" spans="5:23" s="3" customFormat="1" ht="11.2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</row>
    <row r="1342" spans="5:23" s="3" customFormat="1" ht="11.2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</row>
    <row r="1343" spans="5:23" s="3" customFormat="1" ht="11.2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</row>
    <row r="1344" spans="5:23" s="3" customFormat="1" ht="11.2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</row>
    <row r="1345" spans="5:23" s="3" customFormat="1" ht="11.2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</row>
    <row r="1346" spans="5:23" s="3" customFormat="1" ht="11.2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</row>
    <row r="1347" spans="5:23" s="3" customFormat="1" ht="11.2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</row>
    <row r="1348" spans="5:23" s="3" customFormat="1" ht="11.2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</row>
    <row r="1349" spans="5:23" s="3" customFormat="1" ht="11.2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</row>
    <row r="1350" spans="5:23" s="3" customFormat="1" ht="11.2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</row>
    <row r="1351" spans="5:23" s="3" customFormat="1" ht="11.2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</row>
    <row r="1352" spans="5:23" s="3" customFormat="1" ht="11.2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</row>
    <row r="1353" spans="5:23" s="3" customFormat="1" ht="11.2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</row>
    <row r="1354" spans="5:23" s="3" customFormat="1" ht="11.2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</row>
    <row r="1355" spans="5:23" s="3" customFormat="1" ht="11.2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</row>
    <row r="1356" spans="5:23" s="3" customFormat="1" ht="11.2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</row>
    <row r="1357" spans="5:23" s="3" customFormat="1" ht="11.2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</row>
    <row r="1358" spans="5:23" s="3" customFormat="1" ht="11.2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</row>
    <row r="1359" spans="5:23" s="3" customFormat="1" ht="11.2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</row>
    <row r="1360" spans="5:23" s="3" customFormat="1" ht="11.2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</row>
    <row r="1361" spans="5:23" s="3" customFormat="1" ht="11.2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</row>
    <row r="1362" spans="5:23" s="3" customFormat="1" ht="11.2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</row>
    <row r="1363" spans="5:23" s="3" customFormat="1" ht="11.2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</row>
    <row r="1364" spans="5:23" s="3" customFormat="1" ht="11.2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</row>
    <row r="1365" spans="5:23" s="3" customFormat="1" ht="11.2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</row>
    <row r="1366" spans="5:23" s="3" customFormat="1" ht="11.2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</row>
    <row r="1367" spans="5:23" s="3" customFormat="1" ht="11.2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</row>
    <row r="1368" spans="5:23" s="3" customFormat="1" ht="11.2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</row>
    <row r="1369" spans="5:23" s="3" customFormat="1" ht="11.2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</row>
    <row r="1370" spans="5:23" s="3" customFormat="1" ht="11.2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</row>
    <row r="1371" spans="5:23" s="3" customFormat="1" ht="11.2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</row>
    <row r="1372" spans="5:23" s="3" customFormat="1" ht="11.2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</row>
    <row r="1373" spans="5:23" s="3" customFormat="1" ht="11.2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</row>
    <row r="1374" spans="5:23" s="3" customFormat="1" ht="11.2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</row>
    <row r="1375" spans="5:23" s="3" customFormat="1" ht="11.2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</row>
    <row r="1376" spans="5:23" s="3" customFormat="1" ht="11.2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</row>
    <row r="1377" spans="5:23" s="3" customFormat="1" ht="11.2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</row>
    <row r="1378" spans="5:23" s="3" customFormat="1" ht="11.2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</row>
    <row r="1379" spans="5:23" s="3" customFormat="1" ht="11.2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</row>
    <row r="1380" spans="5:23" s="3" customFormat="1" ht="11.2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</row>
    <row r="1381" spans="5:23" s="3" customFormat="1" ht="11.2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</row>
    <row r="1382" spans="5:23" s="3" customFormat="1" ht="11.2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</row>
    <row r="1383" spans="5:23" s="3" customFormat="1" ht="11.2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</row>
    <row r="1384" spans="5:23" s="3" customFormat="1" ht="11.2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</row>
    <row r="1385" spans="5:23" s="3" customFormat="1" ht="11.2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</row>
    <row r="1386" spans="5:23" s="3" customFormat="1" ht="11.2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</row>
    <row r="1387" spans="5:23" s="3" customFormat="1" ht="11.2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</row>
    <row r="1388" spans="5:23" s="3" customFormat="1" ht="11.2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</row>
    <row r="1389" spans="5:23" s="3" customFormat="1" ht="11.2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</row>
    <row r="1390" spans="5:23" s="3" customFormat="1" ht="11.2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</row>
    <row r="1391" spans="5:23" s="3" customFormat="1" ht="11.2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</row>
    <row r="1392" spans="5:23" s="3" customFormat="1" ht="11.2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</row>
    <row r="1393" spans="5:23" s="3" customFormat="1" ht="11.2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</row>
    <row r="1394" spans="5:23" s="3" customFormat="1" ht="11.2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</row>
    <row r="1395" spans="5:23" s="3" customFormat="1" ht="11.2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</row>
    <row r="1396" spans="5:23" s="3" customFormat="1" ht="11.2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</row>
    <row r="1397" spans="5:23" s="3" customFormat="1" ht="11.2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</row>
    <row r="1398" spans="5:23" s="3" customFormat="1" ht="11.2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</row>
    <row r="1399" spans="5:23" s="3" customFormat="1" ht="11.2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</row>
    <row r="1400" spans="5:23" s="3" customFormat="1" ht="11.2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</row>
    <row r="1401" spans="5:23" s="3" customFormat="1" ht="11.2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</row>
    <row r="1402" spans="5:23" s="3" customFormat="1" ht="11.2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</row>
    <row r="1403" spans="5:23" s="3" customFormat="1" ht="11.2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</row>
    <row r="1404" spans="5:23" s="3" customFormat="1" ht="11.2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</row>
    <row r="1405" spans="5:23" s="3" customFormat="1" ht="11.2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</row>
    <row r="1406" spans="5:23" s="3" customFormat="1" ht="11.2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</row>
    <row r="1407" spans="5:23" s="3" customFormat="1" ht="11.2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</row>
    <row r="1408" spans="5:23" s="3" customFormat="1" ht="11.2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</row>
    <row r="1409" spans="5:23" s="3" customFormat="1" ht="11.2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</row>
    <row r="1410" spans="5:23" s="3" customFormat="1" ht="11.2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</row>
    <row r="1411" spans="5:23" s="3" customFormat="1" ht="11.2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</row>
    <row r="1412" spans="5:23" s="3" customFormat="1" ht="11.2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</row>
    <row r="1413" spans="5:23" s="3" customFormat="1" ht="11.2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</row>
    <row r="1414" spans="5:23" s="3" customFormat="1" ht="11.2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</row>
    <row r="1415" spans="5:23" s="3" customFormat="1" ht="11.2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</row>
    <row r="1416" spans="5:23" s="3" customFormat="1" ht="11.2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</row>
    <row r="1417" spans="5:23" s="3" customFormat="1" ht="11.2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</row>
    <row r="1418" spans="5:23" s="3" customFormat="1" ht="11.2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</row>
    <row r="1419" spans="5:23" s="3" customFormat="1" ht="11.2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</row>
    <row r="1420" spans="5:23" s="3" customFormat="1" ht="11.2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</row>
    <row r="1421" spans="5:23" s="3" customFormat="1" ht="11.2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</row>
    <row r="1422" spans="5:23" s="3" customFormat="1" ht="11.2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</row>
    <row r="1423" spans="5:23" s="3" customFormat="1" ht="11.2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</row>
    <row r="1424" spans="5:23" s="3" customFormat="1" ht="11.2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</row>
    <row r="1425" spans="5:23" s="3" customFormat="1" ht="11.2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</row>
    <row r="1426" spans="5:23" s="3" customFormat="1" ht="11.2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</row>
    <row r="1427" spans="5:23" s="3" customFormat="1" ht="11.2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</row>
    <row r="1428" spans="5:23" s="3" customFormat="1" ht="11.2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</row>
    <row r="1429" spans="5:23" s="3" customFormat="1" ht="11.2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</row>
    <row r="1430" spans="5:23" s="3" customFormat="1" ht="11.2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</row>
    <row r="1431" spans="5:23" s="3" customFormat="1" ht="11.2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</row>
    <row r="1432" spans="5:23" s="3" customFormat="1" ht="11.2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</row>
    <row r="1433" spans="5:23" s="3" customFormat="1" ht="11.2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</row>
    <row r="1434" spans="5:23" s="3" customFormat="1" ht="11.2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</row>
    <row r="1435" spans="5:23" s="3" customFormat="1" ht="11.2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</row>
    <row r="1436" spans="5:23" s="3" customFormat="1" ht="11.2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</row>
    <row r="1437" spans="5:23" s="3" customFormat="1" ht="11.2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</row>
    <row r="1438" spans="5:23" s="3" customFormat="1" ht="11.2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</row>
    <row r="1439" spans="5:23" s="3" customFormat="1" ht="11.2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</row>
    <row r="1440" spans="5:23" s="3" customFormat="1" ht="11.2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</row>
    <row r="1441" spans="5:23" s="3" customFormat="1" ht="11.2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</row>
    <row r="1442" spans="5:23" s="3" customFormat="1" ht="11.2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</row>
    <row r="1443" spans="5:23" s="3" customFormat="1" ht="11.2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</row>
    <row r="1444" spans="5:23" s="3" customFormat="1" ht="11.2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</row>
    <row r="1445" spans="5:23" s="3" customFormat="1" ht="11.2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</row>
    <row r="1446" spans="5:23" s="3" customFormat="1" ht="11.2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</row>
    <row r="1447" spans="5:23" s="3" customFormat="1" ht="11.2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</row>
    <row r="1448" spans="5:23" s="3" customFormat="1" ht="11.2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</row>
    <row r="1449" spans="5:23" s="3" customFormat="1" ht="11.2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</row>
    <row r="1450" spans="5:23" s="3" customFormat="1" ht="11.2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</row>
    <row r="1451" spans="5:23" s="3" customFormat="1" ht="11.2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</row>
    <row r="1452" spans="5:23" s="3" customFormat="1" ht="11.2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</row>
    <row r="1453" spans="5:23" s="3" customFormat="1" ht="11.2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</row>
    <row r="1454" spans="5:23" s="3" customFormat="1" ht="11.2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</row>
    <row r="1455" spans="5:23" s="3" customFormat="1" ht="11.2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</row>
    <row r="1456" spans="5:23" s="3" customFormat="1" ht="11.2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</row>
    <row r="1457" spans="5:23" s="3" customFormat="1" ht="11.2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</row>
    <row r="1458" spans="5:23" s="3" customFormat="1" ht="11.2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</row>
    <row r="1459" spans="5:23" s="3" customFormat="1" ht="11.2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</row>
    <row r="1460" spans="5:23" s="3" customFormat="1" ht="11.2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</row>
    <row r="1461" spans="5:23" s="3" customFormat="1" ht="11.2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</row>
    <row r="1462" spans="5:23" s="3" customFormat="1" ht="11.2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</row>
    <row r="1463" spans="5:23" s="3" customFormat="1" ht="11.2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</row>
    <row r="1464" spans="5:23" s="3" customFormat="1" ht="11.2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</row>
    <row r="1465" spans="5:23" s="3" customFormat="1" ht="11.2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</row>
    <row r="1466" spans="5:23" s="3" customFormat="1" ht="11.2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</row>
    <row r="1467" spans="5:23" s="3" customFormat="1" ht="11.2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</row>
    <row r="1468" spans="5:23" s="3" customFormat="1" ht="11.2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</row>
    <row r="1469" spans="5:23" s="3" customFormat="1" ht="11.2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</row>
    <row r="1470" spans="5:23" s="3" customFormat="1" ht="11.2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</row>
    <row r="1471" spans="5:23" s="3" customFormat="1" ht="11.2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</row>
    <row r="1472" spans="5:23" s="3" customFormat="1" ht="11.2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</row>
    <row r="1473" spans="5:23" s="3" customFormat="1" ht="11.2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</row>
    <row r="1474" spans="5:23" s="3" customFormat="1" ht="11.2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</row>
    <row r="1475" spans="5:23" s="3" customFormat="1" ht="11.2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</row>
  </sheetData>
  <sheetProtection password="CAB7" sheet="1" objects="1" scenarios="1"/>
  <mergeCells count="1">
    <mergeCell ref="B67:D67"/>
  </mergeCells>
  <conditionalFormatting sqref="D21:D45">
    <cfRule type="expression" priority="1" dxfId="0" stopIfTrue="1">
      <formula>IF(D21&lt;&gt;"",1)</formula>
    </cfRule>
  </conditionalFormatting>
  <conditionalFormatting sqref="K21:V45">
    <cfRule type="expression" priority="2" dxfId="0" stopIfTrue="1">
      <formula>IF(K21="x",1)</formula>
    </cfRule>
  </conditionalFormatting>
  <conditionalFormatting sqref="G21:G45">
    <cfRule type="cellIs" priority="3" dxfId="0" operator="between" stopIfTrue="1">
      <formula>1</formula>
      <formula>10</formula>
    </cfRule>
  </conditionalFormatting>
  <conditionalFormatting sqref="E21:F45">
    <cfRule type="expression" priority="4" dxfId="0" stopIfTrue="1">
      <formula>IF(E21&lt;&gt;"",1)</formula>
    </cfRule>
  </conditionalFormatting>
  <dataValidations count="7">
    <dataValidation type="whole" showInputMessage="1" showErrorMessage="1" prompt="Enter a whole number between 1 and 10." error="Enter a whole number between 1 and 10." sqref="G21">
      <formula1>1</formula1>
      <formula2>10</formula2>
    </dataValidation>
    <dataValidation type="list" showInputMessage="1" showErrorMessage="1" sqref="E22:E45">
      <formula1>$K$11:$K$13</formula1>
    </dataValidation>
    <dataValidation type="list" showInputMessage="1" showErrorMessage="1" sqref="F22:F45">
      <formula1>$K$15:$K$16</formula1>
    </dataValidation>
    <dataValidation type="list" showInputMessage="1" showErrorMessage="1" prompt="Enter Jury or Bench." error="Ener Jury or Bench." sqref="F21">
      <formula1>$K$15:$K$16</formula1>
    </dataValidation>
    <dataValidation type="list" showInputMessage="1" showErrorMessage="1" prompt="Enter Civil, Felony or Domestic." error="Enter Civil, Felony or Domestic." sqref="E21">
      <formula1>$K$11:$K$13</formula1>
    </dataValidation>
    <dataValidation allowBlank="1" showInputMessage="1" showErrorMessage="1" prompt="Enter an alpha-numeric case number." error="Enter an alpha-numeric case number." sqref="D21"/>
    <dataValidation type="whole" showInputMessage="1" showErrorMessage="1" error="Enter a whole number between 1 and 10." sqref="G22:G45">
      <formula1>1</formula1>
      <formula2>10</formula2>
    </dataValidation>
  </dataValidations>
  <printOptions/>
  <pageMargins left="0.5" right="0.5" top="0.5" bottom="0.5" header="0.5" footer="0.5"/>
  <pageSetup fitToHeight="0" fitToWidth="1" horizontalDpi="600" verticalDpi="600" orientation="portrait" scale="66" r:id="rId2"/>
  <headerFooter alignWithMargins="0">
    <oddFooter>&amp;LCourTools Measure 5&amp;CDate of Report: &amp;D&amp;RCopyright 2005 National Center for State Courts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3"/>
  <sheetViews>
    <sheetView zoomScale="90" zoomScaleNormal="90" workbookViewId="0" topLeftCell="A1">
      <selection activeCell="F29" sqref="F29"/>
    </sheetView>
  </sheetViews>
  <sheetFormatPr defaultColWidth="9.33203125" defaultRowHeight="11.25"/>
  <cols>
    <col min="2" max="2" width="9.83203125" style="0" customWidth="1"/>
    <col min="3" max="3" width="19.66015625" style="0" customWidth="1"/>
    <col min="4" max="4" width="1.5" style="0" customWidth="1"/>
    <col min="5" max="5" width="13.66015625" style="0" customWidth="1"/>
    <col min="6" max="6" width="1.5" style="0" customWidth="1"/>
    <col min="7" max="7" width="18.83203125" style="0" customWidth="1"/>
    <col min="8" max="8" width="1.66796875" style="0" customWidth="1"/>
    <col min="9" max="9" width="18.16015625" style="0" customWidth="1"/>
    <col min="10" max="10" width="1.66796875" style="0" customWidth="1"/>
    <col min="11" max="20" width="7.5" style="10" customWidth="1"/>
  </cols>
  <sheetData>
    <row r="1" spans="1:22" s="5" customFormat="1" ht="30" customHeight="1">
      <c r="A1" s="63" t="s">
        <v>1</v>
      </c>
      <c r="B1" s="13"/>
      <c r="C1" s="15" t="s">
        <v>2</v>
      </c>
      <c r="D1" s="16"/>
      <c r="E1" s="16"/>
      <c r="F1" s="16"/>
      <c r="G1" s="16"/>
      <c r="H1" s="16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5" customFormat="1" ht="3" customHeight="1">
      <c r="A2" s="64"/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5" customFormat="1" ht="3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5" customFormat="1" ht="15.75" customHeight="1">
      <c r="A4" s="67"/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9"/>
      <c r="L5" s="69"/>
      <c r="M5" s="69"/>
      <c r="N5" s="69"/>
      <c r="O5" s="69"/>
      <c r="P5" s="69"/>
      <c r="Q5" s="69"/>
      <c r="R5" s="69"/>
      <c r="S5" s="69"/>
      <c r="T5" s="69"/>
      <c r="U5" s="68"/>
      <c r="V5" s="68"/>
    </row>
    <row r="6" spans="1:22" s="3" customFormat="1" ht="15" customHeight="1">
      <c r="A6" s="68"/>
      <c r="B6" s="68"/>
      <c r="C6" s="70"/>
      <c r="D6" s="70"/>
      <c r="E6" s="70"/>
      <c r="F6" s="70"/>
      <c r="G6" s="68"/>
      <c r="H6" s="68"/>
      <c r="I6" s="68"/>
      <c r="J6" s="68"/>
      <c r="K6" s="69"/>
      <c r="L6" s="69"/>
      <c r="M6" s="69"/>
      <c r="N6" s="69"/>
      <c r="O6" s="69"/>
      <c r="P6" s="69"/>
      <c r="Q6" s="69"/>
      <c r="R6" s="69"/>
      <c r="S6" s="69"/>
      <c r="T6" s="71"/>
      <c r="U6" s="70"/>
      <c r="V6" s="68"/>
    </row>
    <row r="7" spans="1:22" s="3" customFormat="1" ht="15" customHeight="1">
      <c r="A7" s="68"/>
      <c r="B7" s="68"/>
      <c r="C7" s="70" t="s">
        <v>41</v>
      </c>
      <c r="D7" s="70"/>
      <c r="E7" s="70"/>
      <c r="F7" s="70"/>
      <c r="G7" s="68"/>
      <c r="H7" s="68"/>
      <c r="I7" s="68"/>
      <c r="J7" s="68"/>
      <c r="K7" s="69"/>
      <c r="L7" s="69"/>
      <c r="M7" s="69"/>
      <c r="N7" s="69"/>
      <c r="O7" s="69"/>
      <c r="P7" s="69"/>
      <c r="Q7" s="69"/>
      <c r="R7" s="69"/>
      <c r="S7" s="69"/>
      <c r="T7" s="71"/>
      <c r="U7" s="70"/>
      <c r="V7" s="68"/>
    </row>
    <row r="8" spans="1:22" s="3" customFormat="1" ht="15" customHeight="1" thickBot="1">
      <c r="A8" s="68"/>
      <c r="B8" s="68"/>
      <c r="C8" s="70"/>
      <c r="D8" s="70"/>
      <c r="E8" s="70"/>
      <c r="F8" s="70"/>
      <c r="G8" s="68"/>
      <c r="H8" s="68"/>
      <c r="I8" s="68"/>
      <c r="J8" s="68"/>
      <c r="K8" s="72" t="s">
        <v>42</v>
      </c>
      <c r="L8" s="72"/>
      <c r="M8" s="72"/>
      <c r="N8" s="72"/>
      <c r="O8" s="72"/>
      <c r="P8" s="72"/>
      <c r="Q8" s="72"/>
      <c r="R8" s="72"/>
      <c r="S8" s="72"/>
      <c r="T8" s="72"/>
      <c r="U8" s="70"/>
      <c r="V8" s="68"/>
    </row>
    <row r="9" spans="1:22" s="3" customFormat="1" ht="10.5" customHeight="1">
      <c r="A9" s="68"/>
      <c r="B9" s="68"/>
      <c r="C9" s="70"/>
      <c r="D9" s="70"/>
      <c r="E9" s="70"/>
      <c r="F9" s="70"/>
      <c r="G9" s="68"/>
      <c r="H9" s="68"/>
      <c r="I9" s="68"/>
      <c r="J9" s="68"/>
      <c r="K9" s="73"/>
      <c r="L9" s="71"/>
      <c r="M9" s="71"/>
      <c r="N9" s="71"/>
      <c r="O9" s="71"/>
      <c r="P9" s="71"/>
      <c r="Q9" s="71"/>
      <c r="R9" s="71"/>
      <c r="S9" s="71"/>
      <c r="T9" s="74"/>
      <c r="U9" s="70"/>
      <c r="V9" s="68"/>
    </row>
    <row r="10" spans="1:22" s="3" customFormat="1" ht="5.25" customHeight="1">
      <c r="A10" s="68"/>
      <c r="B10" s="68"/>
      <c r="C10" s="70"/>
      <c r="D10" s="70"/>
      <c r="E10" s="70"/>
      <c r="F10" s="70"/>
      <c r="G10" s="68"/>
      <c r="H10" s="68"/>
      <c r="I10" s="68"/>
      <c r="J10" s="68"/>
      <c r="K10" s="75">
        <v>1</v>
      </c>
      <c r="L10" s="75">
        <v>2</v>
      </c>
      <c r="M10" s="75">
        <v>3</v>
      </c>
      <c r="N10" s="75">
        <v>4</v>
      </c>
      <c r="O10" s="75">
        <v>5</v>
      </c>
      <c r="P10" s="75">
        <v>6</v>
      </c>
      <c r="Q10" s="75">
        <v>7</v>
      </c>
      <c r="R10" s="75">
        <v>8</v>
      </c>
      <c r="S10" s="75">
        <v>9</v>
      </c>
      <c r="T10" s="75">
        <v>10</v>
      </c>
      <c r="U10" s="70"/>
      <c r="V10" s="68"/>
    </row>
    <row r="11" spans="1:22" s="3" customFormat="1" ht="53.25" customHeight="1" thickBot="1">
      <c r="A11" s="68"/>
      <c r="B11" s="68"/>
      <c r="C11" s="76" t="s">
        <v>49</v>
      </c>
      <c r="D11" s="77"/>
      <c r="E11" s="78" t="s">
        <v>28</v>
      </c>
      <c r="F11" s="79"/>
      <c r="G11" s="80" t="s">
        <v>43</v>
      </c>
      <c r="H11" s="81"/>
      <c r="I11" s="80" t="s">
        <v>50</v>
      </c>
      <c r="J11" s="82"/>
      <c r="K11" s="78" t="s">
        <v>29</v>
      </c>
      <c r="L11" s="78" t="s">
        <v>30</v>
      </c>
      <c r="M11" s="78" t="s">
        <v>31</v>
      </c>
      <c r="N11" s="78" t="s">
        <v>38</v>
      </c>
      <c r="O11" s="78" t="s">
        <v>32</v>
      </c>
      <c r="P11" s="78" t="s">
        <v>33</v>
      </c>
      <c r="Q11" s="78" t="s">
        <v>34</v>
      </c>
      <c r="R11" s="78" t="s">
        <v>35</v>
      </c>
      <c r="S11" s="78" t="s">
        <v>36</v>
      </c>
      <c r="T11" s="78" t="s">
        <v>37</v>
      </c>
      <c r="U11" s="70"/>
      <c r="V11" s="68"/>
    </row>
    <row r="12" spans="1:22" s="3" customFormat="1" ht="15" customHeight="1">
      <c r="A12" s="68"/>
      <c r="B12" s="68"/>
      <c r="C12" s="77"/>
      <c r="D12" s="77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0"/>
      <c r="V12" s="68"/>
    </row>
    <row r="13" spans="1:22" s="3" customFormat="1" ht="15" customHeight="1">
      <c r="A13" s="68"/>
      <c r="B13" s="68"/>
      <c r="C13" s="83" t="str">
        <f>+'Input-Trial Data Certainty'!K18</f>
        <v>Civil-Jury</v>
      </c>
      <c r="D13" s="84"/>
      <c r="E13" s="85">
        <f>+'Input-Trial Data Certainty'!K48</f>
        <v>1</v>
      </c>
      <c r="F13" s="86"/>
      <c r="G13" s="87">
        <f>+'Input-Trial Data Certainty'!L48</f>
        <v>1</v>
      </c>
      <c r="H13" s="88"/>
      <c r="I13" s="89">
        <f aca="true" t="shared" si="0" ref="I13:I18">IF(SUM(K13:T13)=0,"0%",(K13+L13)/SUM(K13:T13))</f>
        <v>1</v>
      </c>
      <c r="J13" s="86"/>
      <c r="K13" s="90">
        <f>+'Input-Trial Data Certainty'!L$62</f>
        <v>1</v>
      </c>
      <c r="L13" s="91">
        <f>+'Input-Trial Data Certainty'!L$63</f>
        <v>0</v>
      </c>
      <c r="M13" s="91">
        <f>+'Input-Trial Data Certainty'!L$64</f>
        <v>0</v>
      </c>
      <c r="N13" s="91">
        <f>+'Input-Trial Data Certainty'!L$65</f>
        <v>0</v>
      </c>
      <c r="O13" s="91">
        <f>+'Input-Trial Data Certainty'!L$66</f>
        <v>0</v>
      </c>
      <c r="P13" s="91">
        <f>+'Input-Trial Data Certainty'!L$67</f>
        <v>0</v>
      </c>
      <c r="Q13" s="91">
        <f>+'Input-Trial Data Certainty'!L$68</f>
        <v>0</v>
      </c>
      <c r="R13" s="91">
        <f>+'Input-Trial Data Certainty'!L$69</f>
        <v>0</v>
      </c>
      <c r="S13" s="91">
        <f>+'Input-Trial Data Certainty'!L$70</f>
        <v>0</v>
      </c>
      <c r="T13" s="92">
        <f>+'Input-Trial Data Certainty'!L$71</f>
        <v>0</v>
      </c>
      <c r="U13" s="86"/>
      <c r="V13" s="68"/>
    </row>
    <row r="14" spans="1:22" s="3" customFormat="1" ht="15" customHeight="1">
      <c r="A14" s="68"/>
      <c r="B14" s="68"/>
      <c r="C14" s="83" t="str">
        <f>+'Input-Trial Data Certainty'!M18</f>
        <v>Civil-Bench</v>
      </c>
      <c r="D14" s="93"/>
      <c r="E14" s="94">
        <f>+'Input-Trial Data Certainty'!M48</f>
        <v>3</v>
      </c>
      <c r="F14" s="86"/>
      <c r="G14" s="87">
        <f>+'Input-Trial Data Certainty'!N48</f>
        <v>8.333333333333334</v>
      </c>
      <c r="H14" s="88"/>
      <c r="I14" s="89">
        <f t="shared" si="0"/>
        <v>0</v>
      </c>
      <c r="J14" s="86"/>
      <c r="K14" s="90">
        <f>+'Input-Trial Data Certainty'!N$62</f>
        <v>0</v>
      </c>
      <c r="L14" s="91">
        <f>+'Input-Trial Data Certainty'!N$63</f>
        <v>0</v>
      </c>
      <c r="M14" s="91">
        <f>+'Input-Trial Data Certainty'!N$64</f>
        <v>0</v>
      </c>
      <c r="N14" s="91">
        <f>+'Input-Trial Data Certainty'!N$65</f>
        <v>0</v>
      </c>
      <c r="O14" s="91">
        <f>+'Input-Trial Data Certainty'!N$66</f>
        <v>0</v>
      </c>
      <c r="P14" s="91">
        <f>+'Input-Trial Data Certainty'!N$67</f>
        <v>0</v>
      </c>
      <c r="Q14" s="91">
        <f>+'Input-Trial Data Certainty'!N$68</f>
        <v>1</v>
      </c>
      <c r="R14" s="91">
        <f>+'Input-Trial Data Certainty'!N$69</f>
        <v>1</v>
      </c>
      <c r="S14" s="91">
        <f>+'Input-Trial Data Certainty'!N$70</f>
        <v>0</v>
      </c>
      <c r="T14" s="92">
        <f>+'Input-Trial Data Certainty'!N$71</f>
        <v>1</v>
      </c>
      <c r="U14" s="86"/>
      <c r="V14" s="68"/>
    </row>
    <row r="15" spans="1:22" s="3" customFormat="1" ht="15" customHeight="1">
      <c r="A15" s="68"/>
      <c r="B15" s="79"/>
      <c r="C15" s="83" t="str">
        <f>+'Input-Trial Data Certainty'!O18</f>
        <v>Felony-Jury</v>
      </c>
      <c r="D15" s="84"/>
      <c r="E15" s="94">
        <f>+'Input-Trial Data Certainty'!O48</f>
        <v>4</v>
      </c>
      <c r="F15" s="86"/>
      <c r="G15" s="87">
        <f>+'Input-Trial Data Certainty'!P48</f>
        <v>3.5</v>
      </c>
      <c r="H15" s="88"/>
      <c r="I15" s="89">
        <f t="shared" si="0"/>
        <v>0.5</v>
      </c>
      <c r="J15" s="86"/>
      <c r="K15" s="90">
        <f>+'Input-Trial Data Certainty'!P$62</f>
        <v>0</v>
      </c>
      <c r="L15" s="91">
        <f>+'Input-Trial Data Certainty'!P$63</f>
        <v>2</v>
      </c>
      <c r="M15" s="91">
        <f>+'Input-Trial Data Certainty'!P$64</f>
        <v>0</v>
      </c>
      <c r="N15" s="91">
        <f>+'Input-Trial Data Certainty'!P$65</f>
        <v>1</v>
      </c>
      <c r="O15" s="91">
        <f>+'Input-Trial Data Certainty'!P$66</f>
        <v>0</v>
      </c>
      <c r="P15" s="91">
        <f>+'Input-Trial Data Certainty'!P$67</f>
        <v>1</v>
      </c>
      <c r="Q15" s="91">
        <f>+'Input-Trial Data Certainty'!P$68</f>
        <v>0</v>
      </c>
      <c r="R15" s="91">
        <f>+'Input-Trial Data Certainty'!P$69</f>
        <v>0</v>
      </c>
      <c r="S15" s="91">
        <f>+'Input-Trial Data Certainty'!P$70</f>
        <v>0</v>
      </c>
      <c r="T15" s="92">
        <f>+'Input-Trial Data Certainty'!P$71</f>
        <v>0</v>
      </c>
      <c r="U15" s="86"/>
      <c r="V15" s="77"/>
    </row>
    <row r="16" spans="1:22" s="3" customFormat="1" ht="14.25" customHeight="1">
      <c r="A16" s="68"/>
      <c r="B16" s="68"/>
      <c r="C16" s="83" t="str">
        <f>+'Input-Trial Data Certainty'!Q18</f>
        <v>Felony-Bench</v>
      </c>
      <c r="D16" s="84"/>
      <c r="E16" s="94">
        <f>+'Input-Trial Data Certainty'!Q48</f>
        <v>1</v>
      </c>
      <c r="F16" s="86"/>
      <c r="G16" s="87">
        <f>+'Input-Trial Data Certainty'!R48</f>
        <v>2</v>
      </c>
      <c r="H16" s="88"/>
      <c r="I16" s="89">
        <f t="shared" si="0"/>
        <v>1</v>
      </c>
      <c r="J16" s="86"/>
      <c r="K16" s="90">
        <f>+'Input-Trial Data Certainty'!R$62</f>
        <v>0</v>
      </c>
      <c r="L16" s="91">
        <f>+'Input-Trial Data Certainty'!R$63</f>
        <v>1</v>
      </c>
      <c r="M16" s="91">
        <f>+'Input-Trial Data Certainty'!R$64</f>
        <v>0</v>
      </c>
      <c r="N16" s="91">
        <f>+'Input-Trial Data Certainty'!R$65</f>
        <v>0</v>
      </c>
      <c r="O16" s="91">
        <f>+'Input-Trial Data Certainty'!R$66</f>
        <v>0</v>
      </c>
      <c r="P16" s="91">
        <f>+'Input-Trial Data Certainty'!R$67</f>
        <v>0</v>
      </c>
      <c r="Q16" s="91">
        <f>+'Input-Trial Data Certainty'!R$68</f>
        <v>0</v>
      </c>
      <c r="R16" s="91">
        <f>+'Input-Trial Data Certainty'!R$69</f>
        <v>0</v>
      </c>
      <c r="S16" s="91">
        <f>+'Input-Trial Data Certainty'!R$70</f>
        <v>0</v>
      </c>
      <c r="T16" s="92">
        <f>+'Input-Trial Data Certainty'!R$71</f>
        <v>0</v>
      </c>
      <c r="U16" s="86"/>
      <c r="V16" s="68"/>
    </row>
    <row r="17" spans="1:46" s="3" customFormat="1" ht="14.25" customHeight="1">
      <c r="A17" s="68"/>
      <c r="B17" s="95"/>
      <c r="C17" s="83" t="str">
        <f>+'Input-Trial Data Certainty'!S18</f>
        <v>Domestic-Jury</v>
      </c>
      <c r="D17" s="84"/>
      <c r="E17" s="94">
        <f>+'Input-Trial Data Certainty'!S48</f>
        <v>1</v>
      </c>
      <c r="F17" s="86"/>
      <c r="G17" s="87">
        <f>+'Input-Trial Data Certainty'!T48</f>
        <v>9</v>
      </c>
      <c r="H17" s="88"/>
      <c r="I17" s="89">
        <f t="shared" si="0"/>
        <v>0</v>
      </c>
      <c r="J17" s="86"/>
      <c r="K17" s="90">
        <f>+'Input-Trial Data Certainty'!T$62</f>
        <v>0</v>
      </c>
      <c r="L17" s="91">
        <f>+'Input-Trial Data Certainty'!T$63</f>
        <v>0</v>
      </c>
      <c r="M17" s="91">
        <f>+'Input-Trial Data Certainty'!T$64</f>
        <v>0</v>
      </c>
      <c r="N17" s="91">
        <f>+'Input-Trial Data Certainty'!T$65</f>
        <v>0</v>
      </c>
      <c r="O17" s="91">
        <f>+'Input-Trial Data Certainty'!T$66</f>
        <v>0</v>
      </c>
      <c r="P17" s="91">
        <f>+'Input-Trial Data Certainty'!T$67</f>
        <v>0</v>
      </c>
      <c r="Q17" s="91">
        <f>+'Input-Trial Data Certainty'!T$68</f>
        <v>0</v>
      </c>
      <c r="R17" s="91">
        <f>+'Input-Trial Data Certainty'!T$69</f>
        <v>0</v>
      </c>
      <c r="S17" s="91">
        <f>+'Input-Trial Data Certainty'!T$70</f>
        <v>1</v>
      </c>
      <c r="T17" s="92">
        <f>+'Input-Trial Data Certainty'!T$71</f>
        <v>0</v>
      </c>
      <c r="U17" s="86"/>
      <c r="V17" s="7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s="3" customFormat="1" ht="15" customHeight="1">
      <c r="A18" s="68"/>
      <c r="B18" s="95"/>
      <c r="C18" s="83" t="str">
        <f>+'Input-Trial Data Certainty'!U18</f>
        <v>Domestic-Bench</v>
      </c>
      <c r="D18" s="84"/>
      <c r="E18" s="96">
        <f>+'Input-Trial Data Certainty'!U48</f>
        <v>2</v>
      </c>
      <c r="F18" s="86"/>
      <c r="G18" s="87">
        <f>+'Input-Trial Data Certainty'!V48</f>
        <v>2.5</v>
      </c>
      <c r="H18" s="88"/>
      <c r="I18" s="89">
        <f t="shared" si="0"/>
        <v>0.5</v>
      </c>
      <c r="J18" s="86"/>
      <c r="K18" s="90">
        <f>+'Input-Trial Data Certainty'!V$62</f>
        <v>1</v>
      </c>
      <c r="L18" s="91">
        <f>+'Input-Trial Data Certainty'!V$63</f>
        <v>0</v>
      </c>
      <c r="M18" s="91">
        <f>+'Input-Trial Data Certainty'!V$64</f>
        <v>0</v>
      </c>
      <c r="N18" s="91">
        <f>+'Input-Trial Data Certainty'!V$65</f>
        <v>1</v>
      </c>
      <c r="O18" s="91">
        <f>+'Input-Trial Data Certainty'!V$66</f>
        <v>0</v>
      </c>
      <c r="P18" s="91">
        <f>+'Input-Trial Data Certainty'!V$67</f>
        <v>0</v>
      </c>
      <c r="Q18" s="91">
        <f>+'Input-Trial Data Certainty'!V$68</f>
        <v>0</v>
      </c>
      <c r="R18" s="91">
        <f>+'Input-Trial Data Certainty'!V$69</f>
        <v>0</v>
      </c>
      <c r="S18" s="91">
        <f>+'Input-Trial Data Certainty'!V$70</f>
        <v>0</v>
      </c>
      <c r="T18" s="92">
        <f>+'Input-Trial Data Certainty'!V$71</f>
        <v>0</v>
      </c>
      <c r="U18" s="86"/>
      <c r="V18" s="7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s="3" customFormat="1" ht="12" customHeight="1">
      <c r="A19" s="68"/>
      <c r="B19" s="95"/>
      <c r="C19" s="77"/>
      <c r="D19" s="77"/>
      <c r="E19" s="77"/>
      <c r="F19" s="77"/>
      <c r="G19" s="77"/>
      <c r="H19" s="77"/>
      <c r="I19" s="77"/>
      <c r="J19" s="77"/>
      <c r="K19" s="79"/>
      <c r="L19" s="79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s="3" customFormat="1" ht="15" customHeight="1">
      <c r="A20" s="68"/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68"/>
      <c r="V20" s="9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22" ht="11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8"/>
      <c r="V21" s="68"/>
    </row>
    <row r="22" spans="1:22" ht="11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8"/>
      <c r="V22" s="68"/>
    </row>
    <row r="23" spans="1:22" ht="11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8"/>
      <c r="V23" s="68"/>
    </row>
    <row r="24" spans="1:22" ht="11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8"/>
      <c r="V24" s="68"/>
    </row>
    <row r="25" spans="1:22" ht="11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8"/>
      <c r="V25" s="68"/>
    </row>
    <row r="26" spans="1:22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8"/>
      <c r="V26" s="68"/>
    </row>
    <row r="27" spans="1:22" ht="11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8"/>
      <c r="V27" s="68"/>
    </row>
    <row r="28" spans="1:22" ht="11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8"/>
      <c r="V28" s="68"/>
    </row>
    <row r="29" spans="1:22" ht="11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8"/>
      <c r="V29" s="68"/>
    </row>
    <row r="30" spans="1:22" ht="11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1"/>
      <c r="V30" s="11"/>
    </row>
    <row r="31" spans="1:22" ht="11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1"/>
      <c r="V31" s="11"/>
    </row>
    <row r="32" spans="1:22" ht="11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1"/>
      <c r="V32" s="11"/>
    </row>
    <row r="33" spans="1:22" ht="11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/>
      <c r="V33" s="11"/>
    </row>
    <row r="34" spans="1:22" ht="11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1"/>
      <c r="V34" s="11"/>
    </row>
    <row r="35" spans="1:22" ht="11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1"/>
      <c r="V35" s="11"/>
    </row>
    <row r="36" spans="1:22" ht="11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/>
      <c r="V36" s="11"/>
    </row>
    <row r="37" spans="1:22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1"/>
      <c r="V37" s="11"/>
    </row>
    <row r="38" spans="1:22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/>
      <c r="V38" s="11"/>
    </row>
    <row r="39" spans="1:22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1"/>
      <c r="V39" s="11"/>
    </row>
    <row r="40" spans="1:22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1"/>
      <c r="V40" s="11"/>
    </row>
    <row r="41" spans="1:22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"/>
      <c r="V41" s="11"/>
    </row>
    <row r="42" spans="1:22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/>
      <c r="V42" s="11"/>
    </row>
    <row r="43" spans="1:22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  <c r="V43" s="11"/>
    </row>
    <row r="44" spans="1:22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  <c r="V44" s="11"/>
    </row>
    <row r="45" spans="1:22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/>
      <c r="V45" s="11"/>
    </row>
    <row r="46" spans="1:22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</row>
    <row r="47" spans="1:22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/>
      <c r="V47" s="11"/>
    </row>
    <row r="48" spans="1:22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  <c r="V48" s="11"/>
    </row>
    <row r="49" spans="1:22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1"/>
    </row>
    <row r="50" spans="1:22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  <c r="V50" s="11"/>
    </row>
    <row r="51" spans="1:22" ht="11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1"/>
      <c r="V51" s="11"/>
    </row>
    <row r="52" spans="1:22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/>
      <c r="V52" s="11"/>
    </row>
    <row r="53" spans="1:22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1"/>
      <c r="V53" s="11"/>
    </row>
    <row r="54" spans="1:22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1"/>
      <c r="V54" s="11"/>
    </row>
    <row r="55" spans="1:22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1"/>
      <c r="V55" s="11"/>
    </row>
    <row r="56" spans="1:22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1"/>
      <c r="V56" s="11"/>
    </row>
    <row r="57" spans="1:22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1"/>
      <c r="V57" s="11"/>
    </row>
    <row r="58" spans="1:22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1"/>
      <c r="V58" s="11"/>
    </row>
    <row r="59" spans="1:22" ht="11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1"/>
      <c r="V59" s="11"/>
    </row>
    <row r="60" spans="1:22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/>
      <c r="V60" s="11"/>
    </row>
    <row r="61" spans="1:22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  <c r="V61" s="11"/>
    </row>
    <row r="62" spans="1:22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1"/>
      <c r="V62" s="11"/>
    </row>
    <row r="63" spans="1:22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1"/>
      <c r="V63" s="11"/>
    </row>
    <row r="64" spans="1:22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1"/>
      <c r="V64" s="11"/>
    </row>
    <row r="65" spans="1:22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1"/>
      <c r="V65" s="11"/>
    </row>
    <row r="66" spans="1:22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1"/>
      <c r="V66" s="11"/>
    </row>
    <row r="67" spans="1:22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1"/>
      <c r="V67" s="11"/>
    </row>
    <row r="68" spans="1:22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1"/>
      <c r="V68" s="11"/>
    </row>
    <row r="69" spans="1:22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1"/>
      <c r="V69" s="11"/>
    </row>
    <row r="70" spans="1:22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1"/>
      <c r="V70" s="11"/>
    </row>
    <row r="71" spans="1:22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1"/>
      <c r="V71" s="11"/>
    </row>
    <row r="72" spans="1:22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1"/>
      <c r="V72" s="11"/>
    </row>
    <row r="73" spans="1:22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1"/>
      <c r="V73" s="11"/>
    </row>
    <row r="74" spans="1:22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1"/>
      <c r="V74" s="11"/>
    </row>
    <row r="75" spans="1:22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/>
      <c r="V75" s="11"/>
    </row>
    <row r="76" spans="1:22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1"/>
      <c r="V76" s="11"/>
    </row>
    <row r="77" spans="1:22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1"/>
      <c r="V77" s="11"/>
    </row>
    <row r="78" spans="1:22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1"/>
      <c r="V78" s="11"/>
    </row>
    <row r="79" spans="1:22" ht="11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1"/>
      <c r="V79" s="11"/>
    </row>
    <row r="80" spans="1:22" ht="11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1"/>
      <c r="V80" s="11"/>
    </row>
    <row r="81" spans="1:22" ht="11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1"/>
      <c r="V81" s="11"/>
    </row>
    <row r="82" spans="1:22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1"/>
      <c r="V82" s="11"/>
    </row>
    <row r="83" spans="1:22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1"/>
      <c r="V83" s="11"/>
    </row>
  </sheetData>
  <sheetProtection password="CAB7" sheet="1" objects="1" scenarios="1"/>
  <mergeCells count="1">
    <mergeCell ref="K8:T8"/>
  </mergeCells>
  <printOptions/>
  <pageMargins left="0.75" right="0.75" top="1" bottom="1" header="0.5" footer="0.5"/>
  <pageSetup fitToHeight="0" fitToWidth="1" orientation="landscape" scale="81" r:id="rId2"/>
  <headerFooter alignWithMargins="0">
    <oddFooter>&amp;LCourTools Measure 5&amp;CDate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2006-07-18T15:58:24Z</cp:lastPrinted>
  <dcterms:created xsi:type="dcterms:W3CDTF">2006-03-21T14:46:47Z</dcterms:created>
  <dcterms:modified xsi:type="dcterms:W3CDTF">2006-07-18T15:58:37Z</dcterms:modified>
  <cp:category/>
  <cp:version/>
  <cp:contentType/>
  <cp:contentStatus/>
</cp:coreProperties>
</file>